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Лист1" sheetId="1" r:id="rId1"/>
    <sheet name="прил.1" sheetId="2" r:id="rId2"/>
    <sheet name="исполн.01.01.16" sheetId="3" r:id="rId3"/>
    <sheet name="испол.2016" sheetId="4" r:id="rId4"/>
  </sheets>
  <definedNames>
    <definedName name="_xlnm.Print_Area" localSheetId="3">'испол.2016'!$A$1:$E$166</definedName>
    <definedName name="_xlnm.Print_Area" localSheetId="2">'исполн.01.01.16'!$A$1:$E$165</definedName>
    <definedName name="_xlnm.Print_Area" localSheetId="1">'прил.1'!$A$1:$D$165</definedName>
  </definedNames>
  <calcPr fullCalcOnLoad="1"/>
</workbook>
</file>

<file path=xl/sharedStrings.xml><?xml version="1.0" encoding="utf-8"?>
<sst xmlns="http://schemas.openxmlformats.org/spreadsheetml/2006/main" count="949" uniqueCount="325">
  <si>
    <t>Код бюджетной классификации РФ</t>
  </si>
  <si>
    <t>000  1  00  00000  00  0000  000</t>
  </si>
  <si>
    <t>ДОХОДЫ</t>
  </si>
  <si>
    <t>000  1  01  00000  00  0000  000</t>
  </si>
  <si>
    <t>НАЛОГИ НА ПРИБЫЛЬ, ДОХОДЫ</t>
  </si>
  <si>
    <t>000  1  01  02000  01  0000  110</t>
  </si>
  <si>
    <t>000  1  01  02010  01  0000  110</t>
  </si>
  <si>
    <t>Налог на доходы физических лиц с доходов, полученных в виде дивидендов от долевого участия в деятельности организаций</t>
  </si>
  <si>
    <t>0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</si>
  <si>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</si>
  <si>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</si>
  <si>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</si>
  <si>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000  1  05  00000  00  0000  000</t>
  </si>
  <si>
    <t>НАЛОГИ НА СОВОКУПНЫЙ ДОХОД</t>
  </si>
  <si>
    <t>000  1  05  02000  02  0000  110</t>
  </si>
  <si>
    <t>Единый налог на вмененный доход для отдельных видов деятельности</t>
  </si>
  <si>
    <t>000  1  05  03000  01  0000  110</t>
  </si>
  <si>
    <t>Единый сельскохозяйственный налог</t>
  </si>
  <si>
    <t>000  1  06  00000  00  0000  000</t>
  </si>
  <si>
    <t>НАЛОГИ НА ИМУЩЕСТВО</t>
  </si>
  <si>
    <t>000  1  06  06010  00  0000  110</t>
  </si>
  <si>
    <t>Земельный налог, взимаемый по ставке, установленной подпунктом 1 пункта 1 статьи 394 Налогового кодекса Российской Федерации</t>
  </si>
  <si>
    <t>000  1  06  06013  05  0000  110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</si>
  <si>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межселенной территории</t>
  </si>
  <si>
    <t>000  1  06  06020  00  0000  110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</si>
  <si>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</si>
  <si>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000  1  06  06023  10  0000  110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</si>
  <si>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поселений</t>
  </si>
  <si>
    <t>000  1  08  00000  00  0000  000</t>
  </si>
  <si>
    <t>ГОСУДАРСТВЕННАЯ ПОШЛИНА, СБОРЫ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</si>
  <si>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</si>
  <si>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</si>
  <si>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000  1  08  03010  01  0000  110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</si>
  <si>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</si>
  <si>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</si>
  <si>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</si>
  <si>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</si>
  <si>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</si>
  <si>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</si>
  <si>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Налоги на имущество</t>
  </si>
  <si>
    <t>000  1  09  04010  02  0000  110</t>
  </si>
  <si>
    <t>000  1  09  04050  03  0000  110</t>
  </si>
  <si>
    <t>Земельный налог (по обязательствам, возникшим до        1 января 2006 года)</t>
  </si>
  <si>
    <t>000  1  09  06010  02  0000  110</t>
  </si>
  <si>
    <t>Налог с продаж</t>
  </si>
  <si>
    <t>000  1  09  07000  03  0000  110</t>
  </si>
  <si>
    <t>Прочие налоги и сборы (по отмененным местным налогам и сборам)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</si>
  <si>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</si>
  <si>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</si>
  <si>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</si>
  <si>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 от сдачи в аренду имущества, находящегося в государственной и муниципальной собственности</t>
  </si>
  <si>
    <t>000  1  11  05020  00  0000  120</t>
  </si>
  <si>
    <t>000  1  11  05025  05  0000  120</t>
  </si>
  <si>
    <t>000  1  11  05030  00  0000  120</t>
  </si>
  <si>
    <t>000  1  11  05035  05  0000  120</t>
  </si>
  <si>
    <t>000  1  12  00000  00  0000  000</t>
  </si>
  <si>
    <t>ПЛАТЕЖИ ПРИ ПОЛЬЗОВАНИИ ПРИРОДНЫМИ РЕСУРСАМИ</t>
  </si>
  <si>
    <t>000  1  12  01000  01  0000  120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</si>
  <si>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</si>
  <si>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</si>
  <si>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</si>
  <si>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</si>
  <si>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</si>
  <si>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</si>
  <si>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</si>
  <si>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</t>
  </si>
  <si>
    <t>Доходы бюджетов муниципальных районов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</si>
  <si>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</si>
  <si>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</si>
  <si>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</si>
  <si>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</si>
  <si>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000  1  16  03010  01  0000  140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</si>
  <si>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</si>
  <si>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</si>
  <si>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</si>
  <si>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</si>
  <si>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</si>
  <si>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</si>
  <si>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</si>
  <si>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</si>
  <si>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</si>
  <si>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000  1  16  30000  01  0000  140</t>
  </si>
  <si>
    <t>Денежные взыскания (штрафы) за административные правонарушения в области дорожного движения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</si>
  <si>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</si>
  <si>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</si>
  <si>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</si>
  <si>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</si>
  <si>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</si>
  <si>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</si>
  <si>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Невыясненные поступления, зачисляемые в местные бюджеты</t>
  </si>
  <si>
    <t>000  1  17  05000  00  0000  180</t>
  </si>
  <si>
    <t>Прочие неналоговые доходы</t>
  </si>
  <si>
    <t>000  1  17  05050  05  0000  180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</si>
  <si>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</si>
  <si>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</si>
  <si>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</si>
  <si>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</si>
  <si>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</si>
  <si>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</si>
  <si>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</si>
  <si>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</si>
  <si>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бюджетам муниципальных районов на выравнивание уровня бюджетной обеспеченности</t>
  </si>
  <si>
    <t>000  2  02  02000  00  0000  151</t>
  </si>
  <si>
    <t>000  2  02  02090  00  0000  151</t>
  </si>
  <si>
    <t>Субвенции бюджетам на осуществление полномочий по подготовке и проведению сельскохозяйственной переписи</t>
  </si>
  <si>
    <t>000  2  02  02094  05  0000  151</t>
  </si>
  <si>
    <t>Субвенции бюджетам муниципальных районов на осуществление полномочий по подготовке и проведению сельскохозяйственной переписи</t>
  </si>
  <si>
    <t>Субвенции бюджетам муниципальных районов на ежемесячное денежное вознаграждение за классное руководство</t>
  </si>
  <si>
    <t>000  2  02  02350  00  0000  151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</si>
  <si>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</si>
  <si>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000  2  02  02354  10  0000  151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</si>
  <si>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</si>
  <si>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000  2  02  02900  00  0000  151</t>
  </si>
  <si>
    <t>Прочие субвенции</t>
  </si>
  <si>
    <t>000  2  02  02940  05  0000  151</t>
  </si>
  <si>
    <t>Прочие субвенции, зачисляемые в бюджеты муниципальных районов</t>
  </si>
  <si>
    <t>000  2  02  03000  00  0000  151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</si>
  <si>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</si>
  <si>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000  2  02  03050  05  0000  151</t>
  </si>
  <si>
    <t>Средства бюджета муниципального района,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</si>
  <si>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Прочие субсидии</t>
  </si>
  <si>
    <t>000  3  00  00000  00  0000  000</t>
  </si>
  <si>
    <t>ДОХОДЫ ОТ ПРЕДПРИНИМАТЕЛЬСКОЙ И ИНОЙ ПРИНОСЯЩЕЙ ДОХОД  ДЕЯТЕЛЬНОСТИ</t>
  </si>
  <si>
    <t>000  3  02  00000  00  0000  000</t>
  </si>
  <si>
    <t>РЫНОЧНЫЕ ПРОДАЖИ ТОВАРОВ И УСЛУГ</t>
  </si>
  <si>
    <t>000  3  02  01000  00  0000  130</t>
  </si>
  <si>
    <t>Доходы от продажи услуг</t>
  </si>
  <si>
    <t>000  3  02  01050  05  0000  130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</si>
  <si>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</si>
  <si>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000  3  03  00000  00  0000  000</t>
  </si>
  <si>
    <t>БЕЗВОЗМЕЗДНЫЕ ПОСТУПЛЕНИЯ ОТ ПРЕДПРИНИМАТЕЛЬСКОЙ И ИНОЙ ПРИНОСЯЩЕЙ ДОХОД ДЕЯТЕЛЬНОСТИ</t>
  </si>
  <si>
    <t>000  3  03  02000  00  0000  180</t>
  </si>
  <si>
    <t>Прочие безвозмездные поступления</t>
  </si>
  <si>
    <t>000  3  03  02050  05  0000  180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</si>
  <si>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</si>
  <si>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ВСЕГО ДОХОДОВ</t>
  </si>
  <si>
    <t>000  1  09  07050  05  0000  110</t>
  </si>
  <si>
    <t>000  2  02  01001  00  0000  151</t>
  </si>
  <si>
    <t>000  2  02  01001 05  0000  151</t>
  </si>
  <si>
    <t>000  2  02  02043  00  0000  151</t>
  </si>
  <si>
    <t>000  2  02  02043  05  0000  151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</si>
  <si>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</si>
  <si>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выполнение передаваемых полномочий субъектов РФ</t>
  </si>
  <si>
    <t>Прочие субсидии бюджетам муниципальных районов</t>
  </si>
  <si>
    <t>000  1  05  01000  00  0000  110</t>
  </si>
  <si>
    <t>000  1  05  01010  01  0000  110</t>
  </si>
  <si>
    <t>000  1  05  01020  01  0000  110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</si>
  <si>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</si>
  <si>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</si>
  <si>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</si>
  <si>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000  1  06  04000  02  0000  110</t>
  </si>
  <si>
    <t>Транспортный налог</t>
  </si>
  <si>
    <t>000  1  06  04011  02  0000  110</t>
  </si>
  <si>
    <t>000  1  06  04012  02  0000  110</t>
  </si>
  <si>
    <t>Транспортный налог с организаций</t>
  </si>
  <si>
    <t>Транспортный налог с физических лиц</t>
  </si>
  <si>
    <t>000  1  07  00000  00  0000  000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</si>
  <si>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</si>
  <si>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</si>
  <si>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000  1  07  01020  01  0000  110</t>
  </si>
  <si>
    <t>000  1  09  04000  02  0000  110</t>
  </si>
  <si>
    <t>Налоги на имущество предприятий</t>
  </si>
  <si>
    <t>000  1  16  25060 01  0000  140</t>
  </si>
  <si>
    <t xml:space="preserve">Денежные взыскания (штрафы) за нарушение земельного законодательства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</si>
  <si>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</si>
  <si>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000  2  02  02024 00  0000  151</t>
  </si>
  <si>
    <t>000  2  02  02024  05  0000  151</t>
  </si>
  <si>
    <t>Субсидии бюджетам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</si>
  <si>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</si>
  <si>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000  2  02  03021  00  0000  151</t>
  </si>
  <si>
    <t>000  2  02  03021  05  0000  151</t>
  </si>
  <si>
    <t>000  2  02  03022  00  0000  151</t>
  </si>
  <si>
    <t>000  2  02  03022  05  0000  151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</si>
  <si>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</si>
  <si>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Субсидии бюджетам субъектов Российской Федерации и муниципальным образованиям (межбюджетные субсидии)</t>
  </si>
  <si>
    <t>Субвенции бюджетам субъектов Российской Федерации и муниципальных образований</t>
  </si>
  <si>
    <t>000  2  02  02999 00  0000  151</t>
  </si>
  <si>
    <t>000  2  02  02999 05  0000  151</t>
  </si>
  <si>
    <t>Прочие местные налоги и сборы, мобилизуемые на территориях муниципальных районов</t>
  </si>
  <si>
    <t>000  1  16  25010  01  0000  140</t>
  </si>
  <si>
    <t>000  1  16  25030  01  0000  140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</si>
  <si>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</si>
  <si>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</si>
  <si>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Платежи за добычу подземных вод</t>
  </si>
  <si>
    <t>000 2  02  03024  00  0000  151</t>
  </si>
  <si>
    <t>000 2  02  03024  05  0000  151</t>
  </si>
  <si>
    <t>Cубвенции бюджетам муниципальных районов на выполнение передаваемых полномочий субъектов РФ</t>
  </si>
  <si>
    <t>Cубвенции местным бюджетам на выполнение передаваемых полномочий субъектов РФ</t>
  </si>
  <si>
    <t>000  2  02  02022  00  0000  151</t>
  </si>
  <si>
    <t>000 2  02  03999  05  0000  151</t>
  </si>
  <si>
    <t>000 2  02  03999  00  0000  151</t>
  </si>
  <si>
    <t xml:space="preserve">Прочие субвенции </t>
  </si>
  <si>
    <t>000  2  02  04000  00  0000  151</t>
  </si>
  <si>
    <t>Иные межбюджетные трансферты</t>
  </si>
  <si>
    <t>Прочие безвозмездные поступления от других бюджетов бюджетной системы</t>
  </si>
  <si>
    <t>000  1  09  07030  05  0000  110</t>
  </si>
  <si>
    <t>000  1  16  25050  01  0000  140</t>
  </si>
  <si>
    <t>Денежные взыскания (штрафы) за нарушение законодательства в области охраны окружающей среды</t>
  </si>
  <si>
    <t>000  2  02  04999  05  0000  151</t>
  </si>
  <si>
    <t xml:space="preserve">Прочие межбюджетные трансферты, передаваемые бюджетам муниципальных районов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</si>
  <si>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</t>
  </si>
  <si>
    <t>000  1  08  07084  01  0000  110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</si>
  <si>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</si>
  <si>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000  1  09  01000  03  0000  110</t>
  </si>
  <si>
    <t>000  1  09  03000  00  0000  110</t>
  </si>
  <si>
    <t>000  1  09  03023  01  0000  110</t>
  </si>
  <si>
    <t>Целевые сборы с граждан и предприятий</t>
  </si>
  <si>
    <t>000  1  11  05010  00  0000  120</t>
  </si>
  <si>
    <t>Доходы, получаемые в виде арендной платы за земельные участки,государственная собственностьна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</si>
  <si>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участки,государственная собственностьна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</si>
  <si>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000  1  14  06000  05  0000  430</t>
  </si>
  <si>
    <t xml:space="preserve">Доходы от продажи земельных участков, находящиеся в государственной и муниципальной собственности </t>
  </si>
  <si>
    <t>Доходы от продажи земельных участков, государственая собственность на которые не разграничена и которые расположены в границах поселений</t>
  </si>
  <si>
    <t>000  1  14  06025  05  0000  430</t>
  </si>
  <si>
    <t>Доходы от продажи земельных участков, находящиеся в собственности муниципальных районов</t>
  </si>
  <si>
    <t>Доходы от возмещения ущерба при возникновении страховых случаев, когда выгодоприобретатели по договорам страхования выступают получатели средств бюджетов муниципальных районов</t>
  </si>
  <si>
    <t>000  1  16  25070  01  0000  140</t>
  </si>
  <si>
    <t xml:space="preserve">Денежные взыскания (штрафы) за нарушение лесного законодательства </t>
  </si>
  <si>
    <t>000  1  16  27000  01  0000  140</t>
  </si>
  <si>
    <t>Денежные взыскания (штрафы) за нарушение Федерального закона "О пожарной безопасности"</t>
  </si>
  <si>
    <t>000  1  17  01050  05  0000  180</t>
  </si>
  <si>
    <t>000  1  19  00000  00  0000  000</t>
  </si>
  <si>
    <t>ВОЗВРАТ ОСТАТКОВ СУБСИДИЙ И СУБВЕНЦИЙ ПРОШЛЫХ ЛЕТ</t>
  </si>
  <si>
    <t>000  1  19  05000  05  0000  151</t>
  </si>
  <si>
    <t>Возврат остатков субсидий, субвенций и иных межбюджетных трансфертов , имеющих целевое назначение, прошлых лет, из бюджетов муниципальных районов</t>
  </si>
  <si>
    <t>000  2  02  01003  00  0000  151</t>
  </si>
  <si>
    <t>Дотации бюджетам на поддержку мер по обеспечению сбалансированности бюджетов</t>
  </si>
  <si>
    <t>000  2  02  01003  05  0000  151</t>
  </si>
  <si>
    <t>Дотации бюджетам муниципальных районов на поддержку мер по обеспечению сбалансированности бюджетов</t>
  </si>
  <si>
    <t>Cубсидии бюджетам субъектов РФ на внедрение инновационных образовательных программ</t>
  </si>
  <si>
    <t>Cубсидии бюджетам муниципальных районов на внедрение инновационных образовательных программ</t>
  </si>
  <si>
    <t>000  2  02  02102 00  0000  151</t>
  </si>
  <si>
    <t>Субсидии бюджетам субъектов РФ на закупку автотранспортных средств и коммунальной техники</t>
  </si>
  <si>
    <t>000  2  02  02102  05  0000  151</t>
  </si>
  <si>
    <t>Субсидии бюджетам муниципальных районов на закупку автотранспортных средств и коммунальной техники</t>
  </si>
  <si>
    <t>000  2  02  02097 00  0000  151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</si>
  <si>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 и т.д.</t>
  </si>
  <si>
    <t>000  2  02  02097 05  0000  151</t>
  </si>
  <si>
    <t>Субсидии бюджетам муниципальных районов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 и т.д.</t>
  </si>
  <si>
    <t>000  2  02  03002 00  0000  151</t>
  </si>
  <si>
    <t xml:space="preserve">Субвенции бюджетам на осуществление полномочий  по подготовке и проведению статистических переписей </t>
  </si>
  <si>
    <t>000 2  02  03026  00  0000  151</t>
  </si>
  <si>
    <t>Субвенции бюджетам муниципальных образований на обеспечение жилыми помещениями детей - сирот и детей, оставшихся без попечения родителей, а также детей, находящихся под опекой, не имеющих закрепленного жилого помещения</t>
  </si>
  <si>
    <t>000 2  02  03026  05  0000  151</t>
  </si>
  <si>
    <t>Субвенции бюджетам муниципальных районов на обеспечение жилыми помещениями детей - сирот и детей, оставшихся без попечения родителей, а также детей, находящихся под опекой, не имеющих закрепленного жилого помещения</t>
  </si>
  <si>
    <t>Прочие субвенции бюджетам муниципальных районов</t>
  </si>
  <si>
    <t>000  2  02  04014 05  0000  151</t>
  </si>
  <si>
    <t>Межбюджетные трансферты, передаваемые бюджетам муниципальных районов из бюджетов  поселений на выполнение передаваемых полномочий в соответствии с заключенными соглашениями</t>
  </si>
  <si>
    <t>000  2  02  04025 05  0000  151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</si>
  <si>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</si>
  <si>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000  2  07  05000  00  0000  180</t>
  </si>
  <si>
    <t>000  2  07  05000  05  0000  180</t>
  </si>
  <si>
    <t>Прочие безвозмездные поступления  в бюджеты муниципальных районов от бюджета Фонда социального страхования РФ</t>
  </si>
  <si>
    <t>дефицит</t>
  </si>
  <si>
    <t>000  2  02  03007  05  0000  151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</si>
  <si>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</si>
  <si>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РФ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</si>
  <si>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</si>
  <si>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НАЛОГ НА ДОХОДЫ ФИЗИЧЕСКИХ ЛИЦ</t>
  </si>
  <si>
    <t>соб.дох.</t>
  </si>
  <si>
    <t>безв.</t>
  </si>
  <si>
    <t>итого дох.</t>
  </si>
  <si>
    <t>расходы</t>
  </si>
  <si>
    <t>целевые</t>
  </si>
  <si>
    <t>дотация</t>
  </si>
  <si>
    <t>ффпп</t>
  </si>
  <si>
    <t>эф.упр.</t>
  </si>
  <si>
    <t>мун.долг</t>
  </si>
  <si>
    <t>Субвенции бюджетам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</si>
  <si>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000  2  02  03055 00  0000  151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</si>
  <si>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</si>
  <si>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</si>
  <si>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</si>
  <si>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</si>
  <si>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</si>
  <si>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000  1  08  07141  01  0000  110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</si>
  <si>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 водительских удоствоерений</t>
  </si>
  <si>
    <t>000  1  13  02995  05  0000  130</t>
  </si>
  <si>
    <t>Прочие доходы  от компенсации затрат государства бюджетов муниципальных районов</t>
  </si>
  <si>
    <t>000  1  14  06013  10  0000  430</t>
  </si>
  <si>
    <t>000  1  01  02040  01  0000  110</t>
  </si>
  <si>
    <t>000  1  05  01050  01  0000  110</t>
  </si>
  <si>
    <t>Минимальный налог, зачисляемый в бюджеты субъектов РФ</t>
  </si>
  <si>
    <t>000  1  13  01995  05  0000  130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</si>
  <si>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</si>
  <si>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</si>
  <si>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000  1  14  02052  05  0000  410</t>
  </si>
  <si>
    <t>000  1  01  02030  01  0000  110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</si>
  <si>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</si>
  <si>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</si>
  <si>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000  2  02  02150  05  0002  151</t>
  </si>
  <si>
    <t>000  2  19  00000  00  0000  151</t>
  </si>
  <si>
    <t xml:space="preserve">Возврат остатков субсидий, субвенций и иных МБТ целевого назначения прошлых лет </t>
  </si>
  <si>
    <t>000  2  19  05000  05  0000  151</t>
  </si>
  <si>
    <t>Возврат остатков субсидий, субвенций и иных МБТ из бюджетов мун.районов</t>
  </si>
  <si>
    <t>Акцизы по подакцизным товарам (продукции), производимым на территории РФ</t>
  </si>
  <si>
    <t>000  1  03  00000  01  0000  110</t>
  </si>
  <si>
    <t>000  1  03  02000  01  0000  110</t>
  </si>
  <si>
    <t>НАЛОГИ, ТОВАРЫ (РАБОТЫ И УСЛУГИ), РЕАЛИЗУЕМЫЕ НА ТЕРРИТОРИИИ РФ</t>
  </si>
  <si>
    <t>Приложение 1 к Решению думы</t>
  </si>
  <si>
    <t xml:space="preserve">Поступление доходов в бюджет муниципального образования "Боханский район" по группам, подгруппам, статьям классификации доходов на 2016 год </t>
  </si>
  <si>
    <t xml:space="preserve">                                                                      "О бюджете МО "Боханский район" на 2016 год "</t>
  </si>
  <si>
    <t>План 2016 год</t>
  </si>
  <si>
    <t>000  2  02  03121  05  0000  151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</si>
  <si>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</si>
  <si>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Поступление доходов в бюджет муниципального образования "Боханский район" по группам, подгруппам, статьям классификации доходов на 2015 год и на плановый период 2016 и 2017 годов </t>
  </si>
  <si>
    <t>План 2015 год</t>
  </si>
  <si>
    <t>факт на 01.10.2015</t>
  </si>
  <si>
    <t>% исполнения</t>
  </si>
  <si>
    <t>000  2  02  02009  05  0000  151</t>
  </si>
  <si>
    <t>Субвенции бюджетам муниципальных районов на государственную поддержку малого и среднего предпринимательства, включая КФХ</t>
  </si>
  <si>
    <t>000  2  02  02051 00  0000  151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</si>
  <si>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</si>
  <si>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</si>
  <si>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000  2  02  02215  05  0000  151</t>
  </si>
  <si>
    <t>Субсидии бюджетам муниципальных районов  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</si>
  <si>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000  2  02  03002  05  0000  151</t>
  </si>
  <si>
    <t xml:space="preserve">Субвенции бюджетам муниципальных районов на осуществление полномочий  по подготовке и проведению статистических переписей 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</si>
  <si>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</si>
  <si>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 и медицинским сестрам скорой медицинской помощи</t>
  </si>
  <si>
    <t>000  2  02  02077 05  0000  151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</si>
  <si>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</si>
  <si>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% 2016 к 2015</t>
  </si>
  <si>
    <t>факт за 2016 год</t>
  </si>
  <si>
    <t>000  1  13  02065  05  0000  130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</si>
</sst>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[$-FC19]d\ mmmm\ yyyy\ &quot;г.&quot;"/>
    <numFmt numFmtId="168" formatCode="#,##0.0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_р_._-;\-* #,##0_р_._-;_-* &quot;-&quot;??_р_._-;_-@_-"/>
    <numFmt numFmtId="175" formatCode="_-* #,##0.0_р_._-;\-* #,##0.0_р_._-;_-* &quot;-&quot;??_р_._-;_-@_-"/>
    <numFmt numFmtId="176" formatCode="0.0000%"/>
    <numFmt numFmtId="177" formatCode="000"/>
    <numFmt numFmtId="178" formatCode="0.0%"/>
    <numFmt numFmtId="179" formatCode="#,##0_ ;[Red]\-#,##0\ "/>
    <numFmt numFmtId="180" formatCode="#,##0.000"/>
    <numFmt numFmtId="181" formatCode="#,##0.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Fill="1" applyAlignment="1">
      <alignment vertical="distributed"/>
    </xf>
    <xf numFmtId="168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justify"/>
    </xf>
    <xf numFmtId="0" fontId="5" fillId="0" borderId="0" xfId="0" applyFont="1" applyFill="1" applyAlignment="1">
      <alignment/>
    </xf>
    <xf numFmtId="49" fontId="6" fillId="0" borderId="10" xfId="53" applyNumberFormat="1" applyFont="1" applyBorder="1" applyAlignment="1">
      <alignment horizontal="center" vertical="justify"/>
      <protection/>
    </xf>
    <xf numFmtId="0" fontId="6" fillId="0" borderId="10" xfId="53" applyFont="1" applyBorder="1" applyAlignment="1">
      <alignment vertical="justify"/>
      <protection/>
    </xf>
    <xf numFmtId="2" fontId="6" fillId="0" borderId="0" xfId="0" applyNumberFormat="1" applyFont="1" applyFill="1" applyAlignment="1">
      <alignment vertical="justify"/>
    </xf>
    <xf numFmtId="0" fontId="6" fillId="0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49" fontId="5" fillId="0" borderId="10" xfId="53" applyNumberFormat="1" applyFont="1" applyBorder="1" applyAlignment="1">
      <alignment horizontal="center" vertical="justify"/>
      <protection/>
    </xf>
    <xf numFmtId="0" fontId="5" fillId="0" borderId="10" xfId="53" applyFont="1" applyBorder="1" applyAlignment="1">
      <alignment vertical="justify"/>
      <protection/>
    </xf>
    <xf numFmtId="0" fontId="5" fillId="0" borderId="10" xfId="0" applyFont="1" applyFill="1" applyBorder="1" applyAlignment="1">
      <alignment vertical="justify"/>
    </xf>
    <xf numFmtId="0" fontId="5" fillId="0" borderId="0" xfId="0" applyFont="1" applyFill="1" applyAlignment="1">
      <alignment vertical="justify"/>
    </xf>
    <xf numFmtId="0" fontId="5" fillId="0" borderId="0" xfId="0" applyFont="1" applyAlignment="1">
      <alignment vertical="justify"/>
    </xf>
    <xf numFmtId="1" fontId="5" fillId="0" borderId="0" xfId="0" applyNumberFormat="1" applyFont="1" applyFill="1" applyAlignment="1">
      <alignment vertical="justify"/>
    </xf>
    <xf numFmtId="49" fontId="5" fillId="0" borderId="10" xfId="53" applyNumberFormat="1" applyFont="1" applyFill="1" applyBorder="1" applyAlignment="1">
      <alignment horizontal="center" vertical="justify"/>
      <protection/>
    </xf>
    <xf numFmtId="49" fontId="6" fillId="0" borderId="10" xfId="53" applyNumberFormat="1" applyFont="1" applyBorder="1" applyAlignment="1">
      <alignment horizontal="center" vertical="distributed"/>
      <protection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6" fillId="0" borderId="11" xfId="0" applyFont="1" applyBorder="1" applyAlignment="1">
      <alignment horizontal="center" vertical="justify"/>
    </xf>
    <xf numFmtId="0" fontId="6" fillId="0" borderId="10" xfId="53" applyFont="1" applyFill="1" applyBorder="1" applyAlignment="1">
      <alignment vertic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4" fontId="6" fillId="0" borderId="10" xfId="53" applyNumberFormat="1" applyFont="1" applyFill="1" applyBorder="1" applyAlignment="1">
      <alignment horizontal="center" vertical="justify"/>
      <protection/>
    </xf>
    <xf numFmtId="4" fontId="5" fillId="0" borderId="10" xfId="53" applyNumberFormat="1" applyFont="1" applyFill="1" applyBorder="1" applyAlignment="1">
      <alignment horizontal="center" vertical="justify"/>
      <protection/>
    </xf>
    <xf numFmtId="4" fontId="6" fillId="0" borderId="10" xfId="53" applyNumberFormat="1" applyFont="1" applyFill="1" applyBorder="1" applyAlignment="1">
      <alignment horizontal="center" vertical="distributed"/>
      <protection/>
    </xf>
    <xf numFmtId="4" fontId="6" fillId="0" borderId="18" xfId="0" applyNumberFormat="1" applyFont="1" applyFill="1" applyBorder="1" applyAlignment="1">
      <alignment horizontal="center" vertical="justify"/>
    </xf>
    <xf numFmtId="4" fontId="5" fillId="0" borderId="0" xfId="0" applyNumberFormat="1" applyFont="1" applyFill="1" applyAlignment="1">
      <alignment horizontal="center"/>
    </xf>
    <xf numFmtId="0" fontId="8" fillId="0" borderId="0" xfId="0" applyFont="1" applyAlignment="1">
      <alignment vertical="justify"/>
    </xf>
    <xf numFmtId="2" fontId="6" fillId="0" borderId="10" xfId="53" applyNumberFormat="1" applyFont="1" applyFill="1" applyBorder="1" applyAlignment="1">
      <alignment horizontal="center" vertical="justify"/>
      <protection/>
    </xf>
    <xf numFmtId="2" fontId="5" fillId="0" borderId="10" xfId="53" applyNumberFormat="1" applyFont="1" applyFill="1" applyBorder="1" applyAlignment="1">
      <alignment horizontal="center" vertical="justify"/>
      <protection/>
    </xf>
    <xf numFmtId="2" fontId="6" fillId="0" borderId="18" xfId="53" applyNumberFormat="1" applyFont="1" applyFill="1" applyBorder="1" applyAlignment="1">
      <alignment horizontal="center" vertical="justify"/>
      <protection/>
    </xf>
    <xf numFmtId="2" fontId="5" fillId="0" borderId="18" xfId="53" applyNumberFormat="1" applyFont="1" applyFill="1" applyBorder="1" applyAlignment="1">
      <alignment horizontal="center" vertical="justify"/>
      <protection/>
    </xf>
    <xf numFmtId="2" fontId="6" fillId="0" borderId="18" xfId="0" applyNumberFormat="1" applyFont="1" applyFill="1" applyBorder="1" applyAlignment="1">
      <alignment horizontal="center" vertic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justify" vertical="justify" wrapText="1"/>
    </xf>
    <xf numFmtId="3" fontId="5" fillId="0" borderId="0" xfId="0" applyNumberFormat="1" applyFont="1" applyFill="1" applyAlignment="1">
      <alignment vertical="justify"/>
    </xf>
    <xf numFmtId="0" fontId="6" fillId="0" borderId="10" xfId="0" applyFont="1" applyFill="1" applyBorder="1" applyAlignment="1">
      <alignment horizontal="left" vertical="justify"/>
    </xf>
    <xf numFmtId="0" fontId="5" fillId="0" borderId="19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justify"/>
    </xf>
    <xf numFmtId="0" fontId="5" fillId="0" borderId="15" xfId="0" applyFont="1" applyFill="1" applyBorder="1" applyAlignment="1">
      <alignment horizontal="left" vertical="justify"/>
    </xf>
    <xf numFmtId="168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justify"/>
    </xf>
    <xf numFmtId="168" fontId="5" fillId="0" borderId="0" xfId="0" applyNumberFormat="1" applyFont="1" applyAlignment="1">
      <alignment horizontal="right"/>
    </xf>
    <xf numFmtId="168" fontId="6" fillId="0" borderId="10" xfId="53" applyNumberFormat="1" applyFont="1" applyFill="1" applyBorder="1" applyAlignment="1">
      <alignment horizontal="center" vertical="justify"/>
      <protection/>
    </xf>
    <xf numFmtId="168" fontId="5" fillId="0" borderId="10" xfId="53" applyNumberFormat="1" applyFont="1" applyFill="1" applyBorder="1" applyAlignment="1">
      <alignment horizontal="center" vertical="justify"/>
      <protection/>
    </xf>
    <xf numFmtId="0" fontId="9" fillId="0" borderId="0" xfId="0" applyFont="1" applyAlignment="1">
      <alignment horizontal="left" vertical="justify"/>
    </xf>
    <xf numFmtId="181" fontId="6" fillId="0" borderId="18" xfId="0" applyNumberFormat="1" applyFont="1" applyFill="1" applyBorder="1" applyAlignment="1">
      <alignment horizontal="center" vertical="justify"/>
    </xf>
    <xf numFmtId="181" fontId="0" fillId="0" borderId="0" xfId="0" applyNumberFormat="1" applyFill="1" applyAlignment="1">
      <alignment/>
    </xf>
    <xf numFmtId="181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ект мун.рай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D20"/>
  <sheetViews>
    <sheetView zoomScalePageLayoutView="0" workbookViewId="0" topLeftCell="A1">
      <selection activeCell="C38" sqref="C38"/>
    </sheetView>
  </sheetViews>
  <sheetFormatPr defaultColWidth="9.00390625" defaultRowHeight="12.75"/>
  <cols>
    <col min="3" max="3" width="9.00390625" style="0" customWidth="1"/>
  </cols>
  <sheetData>
    <row r="7" spans="2:4" ht="12.75">
      <c r="B7">
        <v>2012</v>
      </c>
      <c r="C7">
        <v>2013</v>
      </c>
      <c r="D7">
        <v>2014</v>
      </c>
    </row>
    <row r="9" spans="1:4" ht="12.75">
      <c r="A9" s="32" t="s">
        <v>259</v>
      </c>
      <c r="B9" s="25">
        <v>44499</v>
      </c>
      <c r="C9" s="25">
        <v>45389</v>
      </c>
      <c r="D9" s="26">
        <v>46297</v>
      </c>
    </row>
    <row r="10" spans="1:4" ht="12.75">
      <c r="A10" s="33" t="s">
        <v>260</v>
      </c>
      <c r="B10" s="27">
        <v>426434.2</v>
      </c>
      <c r="C10" s="27">
        <f>SUM(B10*1.02)</f>
        <v>434962.884</v>
      </c>
      <c r="D10" s="28">
        <f>SUM(C10*1.05)</f>
        <v>456711.02820000006</v>
      </c>
    </row>
    <row r="11" spans="1:4" ht="12.75">
      <c r="A11" s="34" t="s">
        <v>261</v>
      </c>
      <c r="B11" s="35">
        <f>SUM(B9:B10)</f>
        <v>470933.2</v>
      </c>
      <c r="C11" s="35">
        <f>SUM(C9:C10)</f>
        <v>480351.884</v>
      </c>
      <c r="D11" s="36">
        <f>SUM(D9:D10)</f>
        <v>503008.02820000006</v>
      </c>
    </row>
    <row r="12" spans="1:4" ht="12.75">
      <c r="A12" s="33" t="s">
        <v>253</v>
      </c>
      <c r="B12" s="31">
        <f>SUM(B9*0.05)</f>
        <v>2224.9500000000003</v>
      </c>
      <c r="C12" s="27">
        <v>2269.4</v>
      </c>
      <c r="D12" s="28">
        <v>2314.8</v>
      </c>
    </row>
    <row r="13" spans="1:4" ht="12.75">
      <c r="A13" s="34" t="s">
        <v>262</v>
      </c>
      <c r="B13" s="35">
        <f>SUM(B11:B12)</f>
        <v>473158.15</v>
      </c>
      <c r="C13" s="35">
        <f>SUM(C11:C12)</f>
        <v>482621.28400000004</v>
      </c>
      <c r="D13" s="36">
        <f>SUM(D11:D12)</f>
        <v>505322.82820000005</v>
      </c>
    </row>
    <row r="14" spans="1:4" ht="12.75">
      <c r="A14" s="33"/>
      <c r="B14" s="29"/>
      <c r="C14" s="29"/>
      <c r="D14" s="30"/>
    </row>
    <row r="15" spans="1:4" ht="12.75">
      <c r="A15" s="33" t="s">
        <v>263</v>
      </c>
      <c r="B15" s="29">
        <v>3084</v>
      </c>
      <c r="C15" s="29">
        <v>3146</v>
      </c>
      <c r="D15" s="30">
        <v>3303</v>
      </c>
    </row>
    <row r="16" spans="1:4" ht="12.75">
      <c r="A16" s="34" t="s">
        <v>264</v>
      </c>
      <c r="B16" s="35">
        <v>107778</v>
      </c>
      <c r="C16" s="35">
        <v>109934</v>
      </c>
      <c r="D16" s="36">
        <v>115430</v>
      </c>
    </row>
    <row r="17" spans="1:4" ht="12.75">
      <c r="A17" s="33" t="s">
        <v>265</v>
      </c>
      <c r="B17" s="29">
        <v>7613.8</v>
      </c>
      <c r="C17" s="29">
        <v>7766.1</v>
      </c>
      <c r="D17" s="30">
        <v>8086.4</v>
      </c>
    </row>
    <row r="18" spans="1:4" ht="12.75">
      <c r="A18" s="33" t="s">
        <v>266</v>
      </c>
      <c r="B18" s="29">
        <v>1057.8</v>
      </c>
      <c r="C18" s="29">
        <v>1078.9</v>
      </c>
      <c r="D18" s="30">
        <v>1132.9</v>
      </c>
    </row>
    <row r="19" spans="1:4" ht="12.75">
      <c r="A19" s="33"/>
      <c r="B19" s="29"/>
      <c r="C19" s="29"/>
      <c r="D19" s="30"/>
    </row>
    <row r="20" spans="1:4" ht="12.75">
      <c r="A20" s="34" t="s">
        <v>267</v>
      </c>
      <c r="B20" s="37">
        <f>SUM(B12)</f>
        <v>2224.9500000000003</v>
      </c>
      <c r="C20" s="37">
        <f>SUM(C12)</f>
        <v>2269.4</v>
      </c>
      <c r="D20" s="38">
        <f>SUM(D12)</f>
        <v>2314.8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zoomScale="75" zoomScaleNormal="75" zoomScalePageLayoutView="0" workbookViewId="0" topLeftCell="A1">
      <pane xSplit="2" ySplit="6" topLeftCell="C10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C117" sqref="C117"/>
    </sheetView>
  </sheetViews>
  <sheetFormatPr defaultColWidth="9.00390625" defaultRowHeight="12.75"/>
  <cols>
    <col min="1" max="1" width="34.375" style="50" customWidth="1"/>
    <col min="2" max="2" width="81.375" style="51" customWidth="1"/>
    <col min="3" max="3" width="15.125" style="52" customWidth="1"/>
    <col min="4" max="4" width="15.375" style="1" customWidth="1"/>
    <col min="5" max="5" width="12.75390625" style="1" customWidth="1"/>
    <col min="6" max="6" width="11.375" style="1" customWidth="1"/>
    <col min="7" max="7" width="10.875" style="1" customWidth="1"/>
    <col min="8" max="8" width="11.25390625" style="1" customWidth="1"/>
    <col min="9" max="9" width="11.00390625" style="1" customWidth="1"/>
    <col min="10" max="11" width="11.125" style="1" customWidth="1"/>
    <col min="12" max="12" width="11.00390625" style="1" customWidth="1"/>
    <col min="13" max="13" width="10.875" style="1" customWidth="1"/>
    <col min="14" max="14" width="11.625" style="1" customWidth="1"/>
    <col min="15" max="15" width="11.375" style="1" customWidth="1"/>
    <col min="16" max="18" width="11.25390625" style="1" customWidth="1"/>
    <col min="19" max="19" width="10.75390625" style="1" customWidth="1"/>
    <col min="20" max="20" width="12.125" style="1" customWidth="1"/>
    <col min="21" max="21" width="10.375" style="1" customWidth="1"/>
    <col min="22" max="22" width="11.00390625" style="1" customWidth="1"/>
    <col min="23" max="23" width="10.75390625" style="1" customWidth="1"/>
    <col min="24" max="24" width="10.375" style="1" customWidth="1"/>
    <col min="25" max="26" width="10.625" style="1" customWidth="1"/>
    <col min="27" max="27" width="10.875" style="1" customWidth="1"/>
    <col min="28" max="28" width="11.25390625" style="1" customWidth="1"/>
    <col min="29" max="29" width="9.625" style="1" bestFit="1" customWidth="1"/>
    <col min="30" max="30" width="9.125" style="1" customWidth="1"/>
  </cols>
  <sheetData>
    <row r="1" ht="15">
      <c r="C1" s="60" t="s">
        <v>299</v>
      </c>
    </row>
    <row r="2" ht="15">
      <c r="C2" s="61" t="s">
        <v>301</v>
      </c>
    </row>
    <row r="3" ht="15">
      <c r="C3" s="60"/>
    </row>
    <row r="4" ht="15">
      <c r="C4" s="60"/>
    </row>
    <row r="5" spans="2:3" ht="12.75">
      <c r="B5" s="72" t="s">
        <v>300</v>
      </c>
      <c r="C5" s="73"/>
    </row>
    <row r="6" spans="2:3" ht="23.25" customHeight="1">
      <c r="B6" s="73"/>
      <c r="C6" s="73"/>
    </row>
    <row r="7" spans="1:26" s="5" customFormat="1" ht="51" customHeight="1">
      <c r="A7" s="6" t="s">
        <v>0</v>
      </c>
      <c r="B7" s="57"/>
      <c r="C7" s="62" t="s">
        <v>302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2" customFormat="1" ht="31.5">
      <c r="A8" s="8" t="s">
        <v>1</v>
      </c>
      <c r="B8" s="9" t="s">
        <v>2</v>
      </c>
      <c r="C8" s="39">
        <f>SUM(C9+C19+C26+C36+C42+C53+C61+C63+C66+C72+C90+C34+C95+C17)</f>
        <v>55498.9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</row>
    <row r="9" spans="1:26" s="12" customFormat="1" ht="24.75" customHeight="1" hidden="1">
      <c r="A9" s="8" t="s">
        <v>3</v>
      </c>
      <c r="B9" s="9" t="s">
        <v>4</v>
      </c>
      <c r="C9" s="39">
        <f>SUM(C10)</f>
        <v>37250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7" customFormat="1" ht="18" customHeight="1">
      <c r="A10" s="8" t="s">
        <v>5</v>
      </c>
      <c r="B10" s="9" t="s">
        <v>258</v>
      </c>
      <c r="C10" s="39">
        <f>SUM(C13+C14+C15+C16)</f>
        <v>37250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30" hidden="1">
      <c r="A11" s="13" t="s">
        <v>6</v>
      </c>
      <c r="B11" s="14" t="s">
        <v>7</v>
      </c>
      <c r="C11" s="40">
        <v>0</v>
      </c>
      <c r="D11" s="18"/>
      <c r="E11" s="16"/>
      <c r="F11" s="18"/>
      <c r="G11" s="16"/>
      <c r="H11" s="18"/>
      <c r="I11" s="16"/>
      <c r="J11" s="18"/>
      <c r="K11" s="16"/>
      <c r="L11" s="18"/>
      <c r="M11" s="16"/>
      <c r="N11" s="18"/>
      <c r="O11" s="16"/>
      <c r="P11" s="18"/>
      <c r="Q11" s="16"/>
      <c r="R11" s="18"/>
      <c r="S11" s="16"/>
      <c r="T11" s="18"/>
      <c r="U11" s="16"/>
      <c r="V11" s="18"/>
      <c r="W11" s="16"/>
      <c r="X11" s="18"/>
      <c r="Y11" s="16"/>
      <c r="Z11" s="16"/>
    </row>
    <row r="12" spans="1:26" s="17" customFormat="1" ht="30.75" customHeight="1" hidden="1">
      <c r="A12" s="13" t="s">
        <v>9</v>
      </c>
      <c r="B12" s="14" t="s">
        <v>10</v>
      </c>
      <c r="C12" s="40">
        <f>SUM(C13+C15)</f>
        <v>37150</v>
      </c>
      <c r="D12" s="18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6"/>
    </row>
    <row r="13" spans="1:26" s="17" customFormat="1" ht="62.25" customHeight="1">
      <c r="A13" s="13" t="s">
        <v>6</v>
      </c>
      <c r="B13" s="14" t="s">
        <v>11</v>
      </c>
      <c r="C13" s="40">
        <v>37000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ht="62.25" customHeight="1">
      <c r="A14" s="13" t="s">
        <v>9</v>
      </c>
      <c r="B14" s="14" t="s">
        <v>200</v>
      </c>
      <c r="C14" s="40">
        <v>30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ht="45" customHeight="1">
      <c r="A15" s="13" t="s">
        <v>287</v>
      </c>
      <c r="B15" s="53" t="s">
        <v>288</v>
      </c>
      <c r="C15" s="40">
        <v>150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47.25" customHeight="1">
      <c r="A16" s="13" t="s">
        <v>280</v>
      </c>
      <c r="B16" s="22" t="s">
        <v>289</v>
      </c>
      <c r="C16" s="40">
        <v>70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2" customFormat="1" ht="33.75" customHeight="1">
      <c r="A17" s="8" t="s">
        <v>296</v>
      </c>
      <c r="B17" s="58" t="s">
        <v>298</v>
      </c>
      <c r="C17" s="39">
        <f>SUM(C18)</f>
        <v>278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7" customFormat="1" ht="33" customHeight="1">
      <c r="A18" s="13" t="s">
        <v>297</v>
      </c>
      <c r="B18" s="59" t="s">
        <v>295</v>
      </c>
      <c r="C18" s="40">
        <v>278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7" customFormat="1" ht="24.75" customHeight="1">
      <c r="A19" s="8" t="s">
        <v>12</v>
      </c>
      <c r="B19" s="9" t="s">
        <v>13</v>
      </c>
      <c r="C19" s="39">
        <f>SUM(C20+C24+C25)</f>
        <v>9125.8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2" customFormat="1" ht="31.5" customHeight="1" hidden="1">
      <c r="A20" s="13" t="s">
        <v>144</v>
      </c>
      <c r="B20" s="14" t="s">
        <v>147</v>
      </c>
      <c r="C20" s="40">
        <f>SUM(C21:C23)</f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30.75" customHeight="1" hidden="1">
      <c r="A21" s="13" t="s">
        <v>145</v>
      </c>
      <c r="B21" s="14" t="s">
        <v>148</v>
      </c>
      <c r="C21" s="40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30" hidden="1">
      <c r="A22" s="13" t="s">
        <v>146</v>
      </c>
      <c r="B22" s="14" t="s">
        <v>149</v>
      </c>
      <c r="C22" s="40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24" customHeight="1" hidden="1">
      <c r="A23" s="13" t="s">
        <v>281</v>
      </c>
      <c r="B23" s="14" t="s">
        <v>282</v>
      </c>
      <c r="C23" s="40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8" customHeight="1">
      <c r="A24" s="13" t="s">
        <v>14</v>
      </c>
      <c r="B24" s="14" t="s">
        <v>15</v>
      </c>
      <c r="C24" s="40">
        <v>8800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7" customFormat="1" ht="19.5" customHeight="1">
      <c r="A25" s="13" t="s">
        <v>16</v>
      </c>
      <c r="B25" s="14" t="s">
        <v>17</v>
      </c>
      <c r="C25" s="40">
        <v>325.8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8.75" customHeight="1" hidden="1">
      <c r="A26" s="8" t="s">
        <v>18</v>
      </c>
      <c r="B26" s="9" t="s">
        <v>19</v>
      </c>
      <c r="C26" s="39">
        <f>SUM(C27)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2" customFormat="1" ht="30" hidden="1">
      <c r="A27" s="13" t="s">
        <v>150</v>
      </c>
      <c r="B27" s="14" t="s">
        <v>151</v>
      </c>
      <c r="C27" s="40">
        <f>SUM(C28:C29)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7" customFormat="1" ht="18.75" customHeight="1" hidden="1">
      <c r="A28" s="13" t="s">
        <v>152</v>
      </c>
      <c r="B28" s="14" t="s">
        <v>154</v>
      </c>
      <c r="C28" s="40"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18.75" customHeight="1" hidden="1">
      <c r="A29" s="13" t="s">
        <v>153</v>
      </c>
      <c r="B29" s="14" t="s">
        <v>155</v>
      </c>
      <c r="C29" s="40"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7" customFormat="1" ht="18.75" customHeight="1" hidden="1">
      <c r="A30" s="13" t="s">
        <v>20</v>
      </c>
      <c r="B30" s="14" t="s">
        <v>21</v>
      </c>
      <c r="C30" s="40">
        <f>SUM(C31)</f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60" hidden="1">
      <c r="A31" s="13" t="s">
        <v>22</v>
      </c>
      <c r="B31" s="14" t="s">
        <v>23</v>
      </c>
      <c r="C31" s="40"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60" customHeight="1" hidden="1">
      <c r="A32" s="13" t="s">
        <v>24</v>
      </c>
      <c r="B32" s="14" t="s">
        <v>25</v>
      </c>
      <c r="C32" s="40">
        <f>SUM(C33)</f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7" customFormat="1" ht="60" hidden="1">
      <c r="A33" s="13" t="s">
        <v>26</v>
      </c>
      <c r="B33" s="14" t="s">
        <v>27</v>
      </c>
      <c r="C33" s="40" t="s">
        <v>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7" customFormat="1" ht="31.5" hidden="1">
      <c r="A34" s="8" t="s">
        <v>156</v>
      </c>
      <c r="B34" s="9" t="s">
        <v>157</v>
      </c>
      <c r="C34" s="39">
        <f>SUM(C35)</f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2" customFormat="1" ht="30" hidden="1">
      <c r="A35" s="13" t="s">
        <v>159</v>
      </c>
      <c r="B35" s="14" t="s">
        <v>158</v>
      </c>
      <c r="C35" s="40"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7" customFormat="1" ht="31.5">
      <c r="A36" s="8" t="s">
        <v>28</v>
      </c>
      <c r="B36" s="9" t="s">
        <v>29</v>
      </c>
      <c r="C36" s="39">
        <f>SUM(C37+C39)</f>
        <v>1802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2" customFormat="1" ht="30.75" customHeight="1" hidden="1">
      <c r="A37" s="13" t="s">
        <v>30</v>
      </c>
      <c r="B37" s="14" t="s">
        <v>31</v>
      </c>
      <c r="C37" s="40">
        <f>SUM(C38)</f>
        <v>1500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7" customFormat="1" ht="31.5" customHeight="1">
      <c r="A38" s="13" t="s">
        <v>32</v>
      </c>
      <c r="B38" s="14" t="s">
        <v>33</v>
      </c>
      <c r="C38" s="40">
        <v>1500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29.25" customHeight="1" hidden="1">
      <c r="A39" s="13" t="s">
        <v>34</v>
      </c>
      <c r="B39" s="14" t="s">
        <v>35</v>
      </c>
      <c r="C39" s="40">
        <f>SUM(C40:C41)</f>
        <v>302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7" customFormat="1" ht="60">
      <c r="A40" s="13" t="s">
        <v>201</v>
      </c>
      <c r="B40" s="14" t="s">
        <v>202</v>
      </c>
      <c r="C40" s="40">
        <v>302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7" customFormat="1" ht="75" hidden="1">
      <c r="A41" s="13" t="s">
        <v>275</v>
      </c>
      <c r="B41" s="14" t="s">
        <v>276</v>
      </c>
      <c r="C41" s="4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30.75" customHeight="1" hidden="1">
      <c r="A42" s="8" t="s">
        <v>36</v>
      </c>
      <c r="B42" s="9" t="s">
        <v>37</v>
      </c>
      <c r="C42" s="39">
        <f>SUM(C43+C44+C47+C50+C49)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2" customFormat="1" ht="30" hidden="1">
      <c r="A43" s="13" t="s">
        <v>203</v>
      </c>
      <c r="B43" s="14" t="s">
        <v>38</v>
      </c>
      <c r="C43" s="40">
        <v>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7" customFormat="1" ht="18" customHeight="1" hidden="1">
      <c r="A44" s="13" t="s">
        <v>204</v>
      </c>
      <c r="B44" s="14" t="s">
        <v>183</v>
      </c>
      <c r="C44" s="40">
        <f>SUM(C45+C46)</f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17" customFormat="1" ht="30" hidden="1">
      <c r="A45" s="13" t="s">
        <v>205</v>
      </c>
      <c r="B45" s="14" t="s">
        <v>183</v>
      </c>
      <c r="C45" s="40"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7" customFormat="1" ht="30" hidden="1">
      <c r="A46" s="13" t="s">
        <v>41</v>
      </c>
      <c r="B46" s="14" t="s">
        <v>42</v>
      </c>
      <c r="C46" s="40"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7" customFormat="1" ht="30" hidden="1">
      <c r="A47" s="13" t="s">
        <v>160</v>
      </c>
      <c r="B47" s="14" t="s">
        <v>39</v>
      </c>
      <c r="C47" s="40">
        <f>SUM(C48)</f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7" customFormat="1" ht="17.25" customHeight="1" hidden="1">
      <c r="A48" s="13" t="s">
        <v>40</v>
      </c>
      <c r="B48" s="14" t="s">
        <v>161</v>
      </c>
      <c r="C48" s="40"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17" customFormat="1" ht="18.75" customHeight="1" hidden="1">
      <c r="A49" s="13" t="s">
        <v>43</v>
      </c>
      <c r="B49" s="14" t="s">
        <v>44</v>
      </c>
      <c r="C49" s="40"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7" customFormat="1" ht="30" hidden="1">
      <c r="A50" s="13" t="s">
        <v>45</v>
      </c>
      <c r="B50" s="14" t="s">
        <v>46</v>
      </c>
      <c r="C50" s="40">
        <f>SUM(C51:C52)</f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7" customFormat="1" ht="18.75" customHeight="1" hidden="1">
      <c r="A51" s="13" t="s">
        <v>195</v>
      </c>
      <c r="B51" s="14" t="s">
        <v>206</v>
      </c>
      <c r="C51" s="40"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7" customFormat="1" ht="30" hidden="1">
      <c r="A52" s="13" t="s">
        <v>136</v>
      </c>
      <c r="B52" s="14" t="s">
        <v>178</v>
      </c>
      <c r="C52" s="40"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7" customFormat="1" ht="32.25" customHeight="1">
      <c r="A53" s="8" t="s">
        <v>47</v>
      </c>
      <c r="B53" s="9" t="s">
        <v>48</v>
      </c>
      <c r="C53" s="39">
        <f>SUM(C54)</f>
        <v>2650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2" customFormat="1" ht="30" hidden="1">
      <c r="A54" s="13" t="s">
        <v>49</v>
      </c>
      <c r="B54" s="14" t="s">
        <v>50</v>
      </c>
      <c r="C54" s="40">
        <f>SUM(C57+C59+C55)</f>
        <v>2650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17" customFormat="1" ht="32.25" customHeight="1" hidden="1">
      <c r="A55" s="13" t="s">
        <v>207</v>
      </c>
      <c r="B55" s="14" t="s">
        <v>208</v>
      </c>
      <c r="C55" s="40">
        <f>SUM(C56)</f>
        <v>2000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17" customFormat="1" ht="62.25" customHeight="1">
      <c r="A56" s="13" t="s">
        <v>270</v>
      </c>
      <c r="B56" s="14" t="s">
        <v>209</v>
      </c>
      <c r="C56" s="40">
        <v>2000</v>
      </c>
      <c r="D56" s="5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7" customFormat="1" ht="66.75" customHeight="1" hidden="1">
      <c r="A57" s="13" t="s">
        <v>51</v>
      </c>
      <c r="B57" s="14" t="s">
        <v>271</v>
      </c>
      <c r="C57" s="40">
        <f>SUM(C58)</f>
        <v>150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17" customFormat="1" ht="63" customHeight="1">
      <c r="A58" s="13" t="s">
        <v>52</v>
      </c>
      <c r="B58" s="14" t="s">
        <v>272</v>
      </c>
      <c r="C58" s="40">
        <v>150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7" customFormat="1" ht="63.75" customHeight="1" hidden="1">
      <c r="A59" s="13" t="s">
        <v>53</v>
      </c>
      <c r="B59" s="14" t="s">
        <v>273</v>
      </c>
      <c r="C59" s="40">
        <f>SUM(C60)</f>
        <v>500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7" customFormat="1" ht="63.75" customHeight="1">
      <c r="A60" s="13" t="s">
        <v>54</v>
      </c>
      <c r="B60" s="14" t="s">
        <v>274</v>
      </c>
      <c r="C60" s="40">
        <v>500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7" customFormat="1" ht="25.5" customHeight="1">
      <c r="A61" s="8" t="s">
        <v>55</v>
      </c>
      <c r="B61" s="9" t="s">
        <v>56</v>
      </c>
      <c r="C61" s="39">
        <f>SUM(C62)</f>
        <v>104.5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2" customFormat="1" ht="18.75" customHeight="1">
      <c r="A62" s="13" t="s">
        <v>57</v>
      </c>
      <c r="B62" s="14" t="s">
        <v>58</v>
      </c>
      <c r="C62" s="40">
        <v>104.5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17" customFormat="1" ht="33.75" customHeight="1">
      <c r="A63" s="8" t="s">
        <v>59</v>
      </c>
      <c r="B63" s="9" t="s">
        <v>60</v>
      </c>
      <c r="C63" s="39">
        <f>SUM(C64:C65)</f>
        <v>173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2" customFormat="1" ht="28.5" customHeight="1" hidden="1">
      <c r="A64" s="13" t="s">
        <v>283</v>
      </c>
      <c r="B64" s="14" t="s">
        <v>61</v>
      </c>
      <c r="C64" s="40">
        <v>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17" customFormat="1" ht="19.5" customHeight="1">
      <c r="A65" s="13" t="s">
        <v>277</v>
      </c>
      <c r="B65" s="14" t="s">
        <v>278</v>
      </c>
      <c r="C65" s="40">
        <v>173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7" customFormat="1" ht="30.75" customHeight="1" hidden="1">
      <c r="A66" s="8" t="s">
        <v>62</v>
      </c>
      <c r="B66" s="9" t="s">
        <v>63</v>
      </c>
      <c r="C66" s="39">
        <f>SUM(C67+C69)</f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2" customFormat="1" ht="31.5" customHeight="1" hidden="1">
      <c r="A67" s="13" t="s">
        <v>64</v>
      </c>
      <c r="B67" s="14" t="s">
        <v>65</v>
      </c>
      <c r="C67" s="40">
        <f>SUM(C68)</f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17" customFormat="1" ht="33" customHeight="1" hidden="1">
      <c r="A68" s="13" t="s">
        <v>286</v>
      </c>
      <c r="B68" s="14" t="s">
        <v>66</v>
      </c>
      <c r="C68" s="40"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7" customFormat="1" ht="30.75" customHeight="1" hidden="1">
      <c r="A69" s="13" t="s">
        <v>210</v>
      </c>
      <c r="B69" s="14" t="s">
        <v>211</v>
      </c>
      <c r="C69" s="40">
        <f>SUM(C70:C71)</f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7" customFormat="1" ht="33" customHeight="1" hidden="1">
      <c r="A70" s="13" t="s">
        <v>279</v>
      </c>
      <c r="B70" s="14" t="s">
        <v>212</v>
      </c>
      <c r="C70" s="40"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7" customFormat="1" ht="33" customHeight="1" hidden="1">
      <c r="A71" s="13" t="s">
        <v>213</v>
      </c>
      <c r="B71" s="14" t="s">
        <v>214</v>
      </c>
      <c r="C71" s="40"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7" customFormat="1" ht="27" customHeight="1">
      <c r="A72" s="8" t="s">
        <v>67</v>
      </c>
      <c r="B72" s="9" t="s">
        <v>68</v>
      </c>
      <c r="C72" s="39">
        <f>SUM(C73+C76+C77+C78+C82+C85+C86+C87+C88+C81+C79+C80+C89)</f>
        <v>4065.6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2" customFormat="1" ht="19.5" customHeight="1">
      <c r="A73" s="13" t="s">
        <v>69</v>
      </c>
      <c r="B73" s="14" t="s">
        <v>70</v>
      </c>
      <c r="C73" s="40">
        <f>SUM(C74:C75)</f>
        <v>112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17" customFormat="1" ht="60" customHeight="1">
      <c r="A74" s="13" t="s">
        <v>71</v>
      </c>
      <c r="B74" s="14" t="s">
        <v>72</v>
      </c>
      <c r="C74" s="40">
        <v>106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7" customFormat="1" ht="44.25" customHeight="1">
      <c r="A75" s="13" t="s">
        <v>73</v>
      </c>
      <c r="B75" s="14" t="s">
        <v>74</v>
      </c>
      <c r="C75" s="40">
        <v>6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7" customFormat="1" ht="47.25" customHeight="1">
      <c r="A76" s="13" t="s">
        <v>75</v>
      </c>
      <c r="B76" s="14" t="s">
        <v>76</v>
      </c>
      <c r="C76" s="40">
        <v>8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7" customFormat="1" ht="48.75" customHeight="1">
      <c r="A77" s="13" t="s">
        <v>77</v>
      </c>
      <c r="B77" s="14" t="s">
        <v>78</v>
      </c>
      <c r="C77" s="40">
        <v>673.1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7" customFormat="1" ht="48.75" customHeight="1" hidden="1">
      <c r="A78" s="13" t="s">
        <v>179</v>
      </c>
      <c r="B78" s="14" t="s">
        <v>215</v>
      </c>
      <c r="C78" s="40"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7" customFormat="1" ht="44.25" customHeight="1">
      <c r="A79" s="13" t="s">
        <v>180</v>
      </c>
      <c r="B79" s="14" t="s">
        <v>182</v>
      </c>
      <c r="C79" s="40">
        <v>20.5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7" customFormat="1" ht="29.25" customHeight="1">
      <c r="A80" s="13" t="s">
        <v>196</v>
      </c>
      <c r="B80" s="14" t="s">
        <v>197</v>
      </c>
      <c r="C80" s="40">
        <v>1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7" customFormat="1" ht="31.5" customHeight="1">
      <c r="A81" s="13" t="s">
        <v>162</v>
      </c>
      <c r="B81" s="14" t="s">
        <v>163</v>
      </c>
      <c r="C81" s="40">
        <v>3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7" customFormat="1" ht="24.75" customHeight="1" hidden="1">
      <c r="A82" s="19" t="s">
        <v>216</v>
      </c>
      <c r="B82" s="14" t="s">
        <v>217</v>
      </c>
      <c r="C82" s="40">
        <f>SUM(C83+C84)</f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7" customFormat="1" ht="19.5" customHeight="1" hidden="1">
      <c r="A83" s="19" t="s">
        <v>179</v>
      </c>
      <c r="B83" s="14" t="s">
        <v>181</v>
      </c>
      <c r="C83" s="40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7" customFormat="1" ht="20.25" customHeight="1" hidden="1">
      <c r="A84" s="19" t="s">
        <v>180</v>
      </c>
      <c r="B84" s="14" t="s">
        <v>182</v>
      </c>
      <c r="C84" s="40"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7" customFormat="1" ht="33" customHeight="1" hidden="1">
      <c r="A85" s="13" t="s">
        <v>218</v>
      </c>
      <c r="B85" s="14" t="s">
        <v>219</v>
      </c>
      <c r="C85" s="40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7" customFormat="1" ht="32.25" customHeight="1">
      <c r="A86" s="13" t="s">
        <v>79</v>
      </c>
      <c r="B86" s="14" t="s">
        <v>80</v>
      </c>
      <c r="C86" s="40">
        <v>170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7" customFormat="1" ht="32.25" customHeight="1">
      <c r="A87" s="13" t="s">
        <v>81</v>
      </c>
      <c r="B87" s="14" t="s">
        <v>82</v>
      </c>
      <c r="C87" s="40">
        <v>35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7" customFormat="1" ht="28.5" customHeight="1">
      <c r="A88" s="13" t="s">
        <v>284</v>
      </c>
      <c r="B88" s="44" t="s">
        <v>285</v>
      </c>
      <c r="C88" s="40">
        <v>10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7" customFormat="1" ht="28.5" customHeight="1">
      <c r="A89" s="13" t="s">
        <v>83</v>
      </c>
      <c r="B89" s="14" t="s">
        <v>84</v>
      </c>
      <c r="C89" s="40">
        <v>3033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7" customFormat="1" ht="21.75" customHeight="1">
      <c r="A90" s="8" t="s">
        <v>85</v>
      </c>
      <c r="B90" s="9" t="s">
        <v>86</v>
      </c>
      <c r="C90" s="39">
        <f>SUM(C91+C93)</f>
        <v>50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2" customFormat="1" ht="19.5" customHeight="1" hidden="1">
      <c r="A91" s="13" t="s">
        <v>87</v>
      </c>
      <c r="B91" s="14" t="s">
        <v>88</v>
      </c>
      <c r="C91" s="40">
        <f>SUM(C92)</f>
        <v>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17" customFormat="1" ht="30" hidden="1">
      <c r="A92" s="13" t="s">
        <v>220</v>
      </c>
      <c r="B92" s="14" t="s">
        <v>89</v>
      </c>
      <c r="C92" s="40"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7" customFormat="1" ht="20.25" customHeight="1" hidden="1">
      <c r="A93" s="13" t="s">
        <v>90</v>
      </c>
      <c r="B93" s="14" t="s">
        <v>91</v>
      </c>
      <c r="C93" s="40">
        <f>SUM(C94)</f>
        <v>50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7" customFormat="1" ht="21" customHeight="1">
      <c r="A94" s="13" t="s">
        <v>92</v>
      </c>
      <c r="B94" s="14" t="s">
        <v>93</v>
      </c>
      <c r="C94" s="40">
        <v>50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7" customFormat="1" ht="21" customHeight="1" hidden="1">
      <c r="A95" s="8" t="s">
        <v>221</v>
      </c>
      <c r="B95" s="9" t="s">
        <v>222</v>
      </c>
      <c r="C95" s="39">
        <f>SUM(C96)</f>
        <v>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7" customFormat="1" ht="45" hidden="1">
      <c r="A96" s="13" t="s">
        <v>223</v>
      </c>
      <c r="B96" s="14" t="s">
        <v>224</v>
      </c>
      <c r="C96" s="40"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2" customFormat="1" ht="21.75" customHeight="1">
      <c r="A97" s="20" t="s">
        <v>94</v>
      </c>
      <c r="B97" s="9" t="s">
        <v>95</v>
      </c>
      <c r="C97" s="41">
        <f>SUM(C98)</f>
        <v>480350.10000000003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30" s="2" customFormat="1" ht="31.5">
      <c r="A98" s="20" t="s">
        <v>96</v>
      </c>
      <c r="B98" s="9" t="s">
        <v>97</v>
      </c>
      <c r="C98" s="41">
        <f>SUM(C99+C104+C117+C142)</f>
        <v>480350.10000000003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2" customFormat="1" ht="27.75" customHeight="1">
      <c r="A99" s="8" t="s">
        <v>98</v>
      </c>
      <c r="B99" s="9" t="s">
        <v>99</v>
      </c>
      <c r="C99" s="39">
        <f>SUM(C100+C102)</f>
        <v>48151.1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26" s="12" customFormat="1" ht="20.25" customHeight="1" hidden="1">
      <c r="A100" s="13" t="s">
        <v>137</v>
      </c>
      <c r="B100" s="14" t="s">
        <v>100</v>
      </c>
      <c r="C100" s="40">
        <f>SUM(C101)</f>
        <v>48151.1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17" customFormat="1" ht="31.5" customHeight="1">
      <c r="A101" s="13" t="s">
        <v>138</v>
      </c>
      <c r="B101" s="14" t="s">
        <v>101</v>
      </c>
      <c r="C101" s="40">
        <v>48151.1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7" customFormat="1" ht="30.75" customHeight="1" hidden="1">
      <c r="A102" s="13" t="s">
        <v>225</v>
      </c>
      <c r="B102" s="14" t="s">
        <v>226</v>
      </c>
      <c r="C102" s="40">
        <f>SUM(C103)</f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7" customFormat="1" ht="32.25" customHeight="1">
      <c r="A103" s="13" t="s">
        <v>227</v>
      </c>
      <c r="B103" s="14" t="s">
        <v>228</v>
      </c>
      <c r="C103" s="40"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7" customFormat="1" ht="30.75" customHeight="1">
      <c r="A104" s="8" t="s">
        <v>102</v>
      </c>
      <c r="B104" s="9" t="s">
        <v>174</v>
      </c>
      <c r="C104" s="39">
        <f>SUM(C109+C111+C115+C107+C113)</f>
        <v>12811.7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2" customFormat="1" ht="32.25" customHeight="1" hidden="1">
      <c r="A105" s="13" t="s">
        <v>103</v>
      </c>
      <c r="B105" s="14" t="s">
        <v>104</v>
      </c>
      <c r="C105" s="40">
        <f>SUM(C106)</f>
        <v>0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17" customFormat="1" ht="30" hidden="1">
      <c r="A106" s="13" t="s">
        <v>105</v>
      </c>
      <c r="B106" s="14" t="s">
        <v>106</v>
      </c>
      <c r="C106" s="40">
        <v>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7" customFormat="1" ht="30" hidden="1">
      <c r="A107" s="13" t="s">
        <v>188</v>
      </c>
      <c r="B107" s="14" t="s">
        <v>229</v>
      </c>
      <c r="C107" s="40">
        <f>SUM(C108)</f>
        <v>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7" customFormat="1" ht="30" hidden="1">
      <c r="A108" s="13" t="s">
        <v>290</v>
      </c>
      <c r="B108" s="14" t="s">
        <v>230</v>
      </c>
      <c r="C108" s="40"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7" customFormat="1" ht="45" hidden="1">
      <c r="A109" s="13" t="s">
        <v>165</v>
      </c>
      <c r="B109" s="14" t="s">
        <v>167</v>
      </c>
      <c r="C109" s="40">
        <f>SUM(C110)</f>
        <v>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s="17" customFormat="1" ht="45" hidden="1">
      <c r="A110" s="13" t="s">
        <v>166</v>
      </c>
      <c r="B110" s="14" t="s">
        <v>168</v>
      </c>
      <c r="C110" s="40">
        <v>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s="17" customFormat="1" ht="47.25" customHeight="1" hidden="1">
      <c r="A111" s="13" t="s">
        <v>231</v>
      </c>
      <c r="B111" s="14" t="s">
        <v>232</v>
      </c>
      <c r="C111" s="40">
        <f>SUM(C112)</f>
        <v>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s="17" customFormat="1" ht="48.75" customHeight="1" hidden="1">
      <c r="A112" s="13" t="s">
        <v>233</v>
      </c>
      <c r="B112" s="14" t="s">
        <v>234</v>
      </c>
      <c r="C112" s="40">
        <v>0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s="17" customFormat="1" ht="28.5" customHeight="1" hidden="1">
      <c r="A113" s="13" t="s">
        <v>235</v>
      </c>
      <c r="B113" s="14" t="s">
        <v>236</v>
      </c>
      <c r="C113" s="40">
        <f>SUM(C114)</f>
        <v>0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s="17" customFormat="1" ht="33" customHeight="1" hidden="1">
      <c r="A114" s="13" t="s">
        <v>237</v>
      </c>
      <c r="B114" s="14" t="s">
        <v>238</v>
      </c>
      <c r="C114" s="40"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s="17" customFormat="1" ht="59.25" customHeight="1" hidden="1">
      <c r="A115" s="13" t="s">
        <v>176</v>
      </c>
      <c r="B115" s="14" t="s">
        <v>120</v>
      </c>
      <c r="C115" s="40">
        <f>SUM(C116)</f>
        <v>12811.7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s="17" customFormat="1" ht="22.5" customHeight="1">
      <c r="A116" s="13" t="s">
        <v>177</v>
      </c>
      <c r="B116" s="14" t="s">
        <v>143</v>
      </c>
      <c r="C116" s="40">
        <v>12811.7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s="17" customFormat="1" ht="30" customHeight="1">
      <c r="A117" s="8" t="s">
        <v>116</v>
      </c>
      <c r="B117" s="9" t="s">
        <v>175</v>
      </c>
      <c r="C117" s="39">
        <f>SUM(C118+C126+C128+C134+C140+C136+C120+C138)</f>
        <v>419222.10000000003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s="17" customFormat="1" ht="18.75" customHeight="1" hidden="1">
      <c r="A118" s="13" t="s">
        <v>239</v>
      </c>
      <c r="B118" s="21" t="s">
        <v>240</v>
      </c>
      <c r="C118" s="40">
        <f>SUM(C139)</f>
        <v>958.6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ht="12.75" hidden="1"/>
    <row r="120" spans="1:26" s="17" customFormat="1" ht="21" customHeight="1" hidden="1">
      <c r="A120" s="13" t="s">
        <v>255</v>
      </c>
      <c r="B120" s="14" t="s">
        <v>256</v>
      </c>
      <c r="C120" s="40">
        <f>SUM(C121)</f>
        <v>4.2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s="12" customFormat="1" ht="31.5" customHeight="1">
      <c r="A121" s="13" t="s">
        <v>254</v>
      </c>
      <c r="B121" s="14" t="s">
        <v>257</v>
      </c>
      <c r="C121" s="40">
        <v>4.2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17" customFormat="1" ht="30" customHeight="1" hidden="1">
      <c r="A122" s="13" t="s">
        <v>108</v>
      </c>
      <c r="B122" s="14" t="s">
        <v>109</v>
      </c>
      <c r="C122" s="40">
        <f>SUM(C123)</f>
        <v>0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s="17" customFormat="1" ht="30" customHeight="1" hidden="1">
      <c r="A123" s="13" t="s">
        <v>110</v>
      </c>
      <c r="B123" s="14" t="s">
        <v>111</v>
      </c>
      <c r="C123" s="40"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s="17" customFormat="1" ht="45.75" customHeight="1" hidden="1">
      <c r="A124" s="13" t="s">
        <v>112</v>
      </c>
      <c r="B124" s="14" t="s">
        <v>113</v>
      </c>
      <c r="C124" s="40">
        <f>SUM(C125)</f>
        <v>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s="17" customFormat="1" ht="47.25" customHeight="1" hidden="1">
      <c r="A125" s="13" t="s">
        <v>114</v>
      </c>
      <c r="B125" s="14" t="s">
        <v>115</v>
      </c>
      <c r="C125" s="40"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s="17" customFormat="1" ht="30" customHeight="1" hidden="1">
      <c r="A126" s="13" t="s">
        <v>169</v>
      </c>
      <c r="B126" s="14" t="s">
        <v>107</v>
      </c>
      <c r="C126" s="40">
        <f>SUM(C127)</f>
        <v>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s="17" customFormat="1" ht="45" customHeight="1" hidden="1">
      <c r="A127" s="13" t="s">
        <v>170</v>
      </c>
      <c r="B127" s="14" t="s">
        <v>107</v>
      </c>
      <c r="C127" s="40">
        <v>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s="17" customFormat="1" ht="30" customHeight="1" hidden="1">
      <c r="A128" s="13" t="s">
        <v>171</v>
      </c>
      <c r="B128" s="15" t="s">
        <v>173</v>
      </c>
      <c r="C128" s="40">
        <f>SUM(C129)</f>
        <v>12663.8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s="17" customFormat="1" ht="30" customHeight="1">
      <c r="A129" s="13" t="s">
        <v>172</v>
      </c>
      <c r="B129" s="15" t="s">
        <v>164</v>
      </c>
      <c r="C129" s="40">
        <v>12663.8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s="17" customFormat="1" ht="30.75" customHeight="1" hidden="1">
      <c r="A130" s="13" t="s">
        <v>139</v>
      </c>
      <c r="B130" s="14" t="s">
        <v>142</v>
      </c>
      <c r="C130" s="40">
        <f>SUM(C131)</f>
        <v>0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17" customFormat="1" ht="33" customHeight="1" hidden="1">
      <c r="A131" s="13" t="s">
        <v>140</v>
      </c>
      <c r="B131" s="14" t="s">
        <v>141</v>
      </c>
      <c r="C131" s="40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s="17" customFormat="1" ht="32.25" customHeight="1" hidden="1">
      <c r="A132" s="8" t="s">
        <v>116</v>
      </c>
      <c r="B132" s="9" t="s">
        <v>117</v>
      </c>
      <c r="C132" s="39">
        <f>SUM(C133)</f>
        <v>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s="17" customFormat="1" ht="30.75" customHeight="1" hidden="1">
      <c r="A133" s="13" t="s">
        <v>118</v>
      </c>
      <c r="B133" s="14" t="s">
        <v>119</v>
      </c>
      <c r="C133" s="40">
        <v>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s="17" customFormat="1" ht="30" customHeight="1" hidden="1">
      <c r="A134" s="13" t="s">
        <v>184</v>
      </c>
      <c r="B134" s="14" t="s">
        <v>187</v>
      </c>
      <c r="C134" s="40">
        <f>SUM(C135)</f>
        <v>10650.8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7" customFormat="1" ht="30" customHeight="1">
      <c r="A135" s="13" t="s">
        <v>185</v>
      </c>
      <c r="B135" s="14" t="s">
        <v>186</v>
      </c>
      <c r="C135" s="40">
        <v>10650.8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2" customFormat="1" ht="47.25" customHeight="1" hidden="1">
      <c r="A136" s="13" t="s">
        <v>241</v>
      </c>
      <c r="B136" s="22" t="s">
        <v>242</v>
      </c>
      <c r="C136" s="40">
        <f>SUM(C137)</f>
        <v>0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17" customFormat="1" ht="45" customHeight="1" hidden="1">
      <c r="A137" s="13" t="s">
        <v>243</v>
      </c>
      <c r="B137" s="22" t="s">
        <v>244</v>
      </c>
      <c r="C137" s="40">
        <v>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7" customFormat="1" ht="30" customHeight="1" hidden="1">
      <c r="A138" s="13" t="s">
        <v>269</v>
      </c>
      <c r="B138" s="14" t="s">
        <v>268</v>
      </c>
      <c r="C138" s="40">
        <v>0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7" customFormat="1" ht="32.25" customHeight="1">
      <c r="A139" s="13" t="s">
        <v>303</v>
      </c>
      <c r="B139" s="21" t="s">
        <v>304</v>
      </c>
      <c r="C139" s="40">
        <v>958.6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7" customFormat="1" ht="15" hidden="1">
      <c r="A140" s="13" t="s">
        <v>190</v>
      </c>
      <c r="B140" s="14" t="s">
        <v>191</v>
      </c>
      <c r="C140" s="40">
        <f>SUM(C141)</f>
        <v>394944.7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7" customFormat="1" ht="24.75" customHeight="1">
      <c r="A141" s="13" t="s">
        <v>189</v>
      </c>
      <c r="B141" s="14" t="s">
        <v>245</v>
      </c>
      <c r="C141" s="40">
        <v>394944.7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7" customFormat="1" ht="22.5" customHeight="1">
      <c r="A142" s="8" t="s">
        <v>192</v>
      </c>
      <c r="B142" s="9" t="s">
        <v>193</v>
      </c>
      <c r="C142" s="39">
        <f>SUM(C143:C145)</f>
        <v>165.2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7" customFormat="1" ht="45.75" customHeight="1" hidden="1">
      <c r="A143" s="13" t="s">
        <v>246</v>
      </c>
      <c r="B143" s="14" t="s">
        <v>247</v>
      </c>
      <c r="C143" s="40">
        <v>0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7" customFormat="1" ht="47.25" customHeight="1">
      <c r="A144" s="13" t="s">
        <v>248</v>
      </c>
      <c r="B144" s="14" t="s">
        <v>249</v>
      </c>
      <c r="C144" s="40">
        <v>165.2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7" customFormat="1" ht="18" customHeight="1" hidden="1">
      <c r="A145" s="13" t="s">
        <v>198</v>
      </c>
      <c r="B145" s="14" t="s">
        <v>199</v>
      </c>
      <c r="C145" s="40"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7" customFormat="1" ht="18" customHeight="1" hidden="1">
      <c r="A146" s="8" t="s">
        <v>250</v>
      </c>
      <c r="B146" s="9" t="s">
        <v>194</v>
      </c>
      <c r="C146" s="39">
        <f>SUM(C147)</f>
        <v>0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7" customFormat="1" ht="30" hidden="1">
      <c r="A147" s="13" t="s">
        <v>251</v>
      </c>
      <c r="B147" s="14" t="s">
        <v>252</v>
      </c>
      <c r="C147" s="40">
        <v>0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ht="45" customHeight="1" hidden="1">
      <c r="A148" s="8" t="s">
        <v>121</v>
      </c>
      <c r="B148" s="9" t="s">
        <v>122</v>
      </c>
      <c r="C148" s="39">
        <f>SUM(C149+C152)</f>
        <v>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7" customFormat="1" ht="29.25" customHeight="1" hidden="1">
      <c r="A149" s="8" t="s">
        <v>123</v>
      </c>
      <c r="B149" s="9" t="s">
        <v>124</v>
      </c>
      <c r="C149" s="39">
        <f>SUM(C150)</f>
        <v>0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s="17" customFormat="1" ht="30" hidden="1">
      <c r="A150" s="13" t="s">
        <v>125</v>
      </c>
      <c r="B150" s="14" t="s">
        <v>126</v>
      </c>
      <c r="C150" s="40">
        <f>SUM(C151)</f>
        <v>0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s="17" customFormat="1" ht="30" hidden="1">
      <c r="A151" s="13" t="s">
        <v>127</v>
      </c>
      <c r="B151" s="14" t="s">
        <v>128</v>
      </c>
      <c r="C151" s="40">
        <v>0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s="12" customFormat="1" ht="31.5" hidden="1">
      <c r="A152" s="8" t="s">
        <v>129</v>
      </c>
      <c r="B152" s="9" t="s">
        <v>130</v>
      </c>
      <c r="C152" s="39">
        <f>SUM(C153)</f>
        <v>0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12" customFormat="1" ht="30" hidden="1">
      <c r="A153" s="13" t="s">
        <v>131</v>
      </c>
      <c r="B153" s="14" t="s">
        <v>132</v>
      </c>
      <c r="C153" s="40">
        <f>SUM(C154)</f>
        <v>0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17" customFormat="1" ht="30" hidden="1">
      <c r="A154" s="13" t="s">
        <v>133</v>
      </c>
      <c r="B154" s="14" t="s">
        <v>134</v>
      </c>
      <c r="C154" s="40">
        <v>0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s="17" customFormat="1" ht="15.75" hidden="1">
      <c r="A155" s="23"/>
      <c r="B155" s="24" t="s">
        <v>135</v>
      </c>
      <c r="C155" s="42">
        <f>SUM(C97+C8)</f>
        <v>535849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s="12" customFormat="1" ht="31.5" hidden="1">
      <c r="A156" s="8" t="s">
        <v>129</v>
      </c>
      <c r="B156" s="9" t="s">
        <v>130</v>
      </c>
      <c r="C156" s="45">
        <f>SUM(C157)</f>
        <v>0</v>
      </c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17" customFormat="1" ht="30" hidden="1">
      <c r="A157" s="13" t="s">
        <v>131</v>
      </c>
      <c r="B157" s="14" t="s">
        <v>132</v>
      </c>
      <c r="C157" s="46">
        <f>SUM(C158)</f>
        <v>0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s="17" customFormat="1" ht="30" hidden="1">
      <c r="A158" s="13" t="s">
        <v>133</v>
      </c>
      <c r="B158" s="14" t="s">
        <v>134</v>
      </c>
      <c r="C158" s="46">
        <v>0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s="17" customFormat="1" ht="31.5" hidden="1">
      <c r="A159" s="13" t="s">
        <v>291</v>
      </c>
      <c r="B159" s="55" t="s">
        <v>292</v>
      </c>
      <c r="C159" s="47">
        <f>SUM(C160)</f>
        <v>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s="17" customFormat="1" ht="18.75" customHeight="1" hidden="1">
      <c r="A160" s="13" t="s">
        <v>293</v>
      </c>
      <c r="B160" s="56" t="s">
        <v>294</v>
      </c>
      <c r="C160" s="4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s="12" customFormat="1" ht="15.75">
      <c r="A161" s="23"/>
      <c r="B161" s="24" t="s">
        <v>135</v>
      </c>
      <c r="C161" s="49">
        <f>SUM(C97+C8)</f>
        <v>535849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3" ht="15">
      <c r="B162" s="5"/>
      <c r="C162" s="4"/>
    </row>
    <row r="163" spans="2:3" ht="15">
      <c r="B163" s="5"/>
      <c r="C163" s="43"/>
    </row>
    <row r="164" spans="2:3" ht="15">
      <c r="B164" s="5"/>
      <c r="C164" s="4"/>
    </row>
  </sheetData>
  <sheetProtection/>
  <mergeCells count="1">
    <mergeCell ref="B5:C6"/>
  </mergeCells>
  <printOptions/>
  <pageMargins left="1.19" right="0.21" top="0.52" bottom="0.42" header="0.65" footer="0.57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4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12" sqref="D12"/>
    </sheetView>
  </sheetViews>
  <sheetFormatPr defaultColWidth="9.00390625" defaultRowHeight="12.75"/>
  <cols>
    <col min="1" max="1" width="34.375" style="50" customWidth="1"/>
    <col min="2" max="2" width="81.375" style="51" customWidth="1"/>
    <col min="3" max="3" width="15.125" style="52" customWidth="1"/>
    <col min="4" max="4" width="15.375" style="1" customWidth="1"/>
    <col min="5" max="5" width="10.00390625" style="1" customWidth="1"/>
    <col min="6" max="6" width="11.375" style="1" customWidth="1"/>
    <col min="7" max="7" width="10.875" style="1" customWidth="1"/>
    <col min="8" max="8" width="11.25390625" style="1" customWidth="1"/>
    <col min="9" max="9" width="11.00390625" style="1" customWidth="1"/>
    <col min="10" max="11" width="11.125" style="1" customWidth="1"/>
    <col min="12" max="12" width="11.00390625" style="1" customWidth="1"/>
    <col min="13" max="13" width="10.875" style="1" customWidth="1"/>
    <col min="14" max="14" width="11.625" style="1" customWidth="1"/>
    <col min="15" max="15" width="11.375" style="1" customWidth="1"/>
    <col min="16" max="18" width="11.25390625" style="1" customWidth="1"/>
    <col min="19" max="19" width="10.75390625" style="1" customWidth="1"/>
    <col min="20" max="20" width="12.125" style="1" customWidth="1"/>
    <col min="21" max="21" width="10.375" style="1" customWidth="1"/>
    <col min="22" max="22" width="11.00390625" style="1" customWidth="1"/>
    <col min="23" max="23" width="10.75390625" style="1" customWidth="1"/>
    <col min="24" max="24" width="10.375" style="1" customWidth="1"/>
    <col min="25" max="26" width="10.625" style="1" customWidth="1"/>
    <col min="27" max="27" width="10.875" style="1" customWidth="1"/>
    <col min="28" max="28" width="11.25390625" style="1" customWidth="1"/>
    <col min="29" max="29" width="9.625" style="1" bestFit="1" customWidth="1"/>
    <col min="30" max="30" width="9.125" style="1" customWidth="1"/>
  </cols>
  <sheetData>
    <row r="1" spans="1:3" s="1" customFormat="1" ht="15">
      <c r="A1" s="50"/>
      <c r="B1" s="51"/>
      <c r="C1" s="63"/>
    </row>
    <row r="2" spans="1:3" s="1" customFormat="1" ht="12.75">
      <c r="A2" s="50"/>
      <c r="B2" s="72" t="s">
        <v>305</v>
      </c>
      <c r="C2" s="73"/>
    </row>
    <row r="3" spans="1:3" s="1" customFormat="1" ht="40.5" customHeight="1">
      <c r="A3" s="50"/>
      <c r="B3" s="73"/>
      <c r="C3" s="73"/>
    </row>
    <row r="4" spans="1:26" s="5" customFormat="1" ht="51" customHeight="1">
      <c r="A4" s="6" t="s">
        <v>0</v>
      </c>
      <c r="B4" s="57"/>
      <c r="C4" s="6" t="s">
        <v>306</v>
      </c>
      <c r="D4" s="6" t="s">
        <v>307</v>
      </c>
      <c r="E4" s="6" t="s">
        <v>308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2" customFormat="1" ht="21.75" customHeight="1">
      <c r="A5" s="8" t="s">
        <v>1</v>
      </c>
      <c r="B5" s="9" t="s">
        <v>2</v>
      </c>
      <c r="C5" s="39">
        <f>SUM(C6+C16+C23+C33+C39+C50+C58+C60+C63+C69+C87+C31+C92+C14)</f>
        <v>62805.13</v>
      </c>
      <c r="D5" s="39">
        <f>SUM(D6+D16+D23+D33+D39+D50+D58+D60+D63+D69+D87+D31+D92+D14)</f>
        <v>42669.06000000001</v>
      </c>
      <c r="E5" s="64">
        <f>SUM(D5/C5*100)</f>
        <v>67.93881327846947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</row>
    <row r="6" spans="1:26" s="12" customFormat="1" ht="24.75" customHeight="1" hidden="1">
      <c r="A6" s="8" t="s">
        <v>3</v>
      </c>
      <c r="B6" s="9" t="s">
        <v>4</v>
      </c>
      <c r="C6" s="39">
        <f>SUM(C7)</f>
        <v>41081.53</v>
      </c>
      <c r="D6" s="39">
        <f>SUM(D7)</f>
        <v>26992.25</v>
      </c>
      <c r="E6" s="64">
        <f aca="true" t="shared" si="0" ref="E6:E69">SUM(D6/C6*100)</f>
        <v>65.70410108873745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7" customFormat="1" ht="18" customHeight="1">
      <c r="A7" s="8" t="s">
        <v>5</v>
      </c>
      <c r="B7" s="9" t="s">
        <v>258</v>
      </c>
      <c r="C7" s="39">
        <f>SUM(C10+C11+C12+C13)</f>
        <v>41081.53</v>
      </c>
      <c r="D7" s="39">
        <f>SUM(D10+D11+D12+D13)</f>
        <v>26992.25</v>
      </c>
      <c r="E7" s="64">
        <f t="shared" si="0"/>
        <v>65.70410108873745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s="17" customFormat="1" ht="30" hidden="1">
      <c r="A8" s="13" t="s">
        <v>6</v>
      </c>
      <c r="B8" s="14" t="s">
        <v>7</v>
      </c>
      <c r="C8" s="40">
        <v>0</v>
      </c>
      <c r="D8" s="40">
        <v>0</v>
      </c>
      <c r="E8" s="64" t="e">
        <f t="shared" si="0"/>
        <v>#DIV/0!</v>
      </c>
      <c r="F8" s="18"/>
      <c r="G8" s="16"/>
      <c r="H8" s="18"/>
      <c r="I8" s="16"/>
      <c r="J8" s="18"/>
      <c r="K8" s="16"/>
      <c r="L8" s="18"/>
      <c r="M8" s="16"/>
      <c r="N8" s="18"/>
      <c r="O8" s="16"/>
      <c r="P8" s="18"/>
      <c r="Q8" s="16"/>
      <c r="R8" s="18"/>
      <c r="S8" s="16"/>
      <c r="T8" s="18"/>
      <c r="U8" s="16"/>
      <c r="V8" s="18"/>
      <c r="W8" s="16"/>
      <c r="X8" s="18"/>
      <c r="Y8" s="16"/>
      <c r="Z8" s="16"/>
    </row>
    <row r="9" spans="1:26" s="17" customFormat="1" ht="30.75" customHeight="1" hidden="1">
      <c r="A9" s="13" t="s">
        <v>9</v>
      </c>
      <c r="B9" s="14" t="s">
        <v>10</v>
      </c>
      <c r="C9" s="40">
        <f>SUM(C10+C12)</f>
        <v>40932.53</v>
      </c>
      <c r="D9" s="40">
        <f>SUM(D10+D12)</f>
        <v>26902.45</v>
      </c>
      <c r="E9" s="64">
        <f t="shared" si="0"/>
        <v>65.72388757792396</v>
      </c>
      <c r="F9" s="18"/>
      <c r="G9" s="16"/>
      <c r="H9" s="18"/>
      <c r="I9" s="16"/>
      <c r="J9" s="18"/>
      <c r="K9" s="16"/>
      <c r="L9" s="18"/>
      <c r="M9" s="16"/>
      <c r="N9" s="18"/>
      <c r="O9" s="16"/>
      <c r="P9" s="18"/>
      <c r="Q9" s="16"/>
      <c r="R9" s="18"/>
      <c r="S9" s="16"/>
      <c r="T9" s="18"/>
      <c r="U9" s="16"/>
      <c r="V9" s="18"/>
      <c r="W9" s="16"/>
      <c r="X9" s="18"/>
      <c r="Y9" s="16"/>
      <c r="Z9" s="16"/>
    </row>
    <row r="10" spans="1:26" s="17" customFormat="1" ht="62.25" customHeight="1">
      <c r="A10" s="13" t="s">
        <v>6</v>
      </c>
      <c r="B10" s="14" t="s">
        <v>11</v>
      </c>
      <c r="C10" s="40">
        <v>40082.53</v>
      </c>
      <c r="D10" s="40">
        <v>26763.47</v>
      </c>
      <c r="E10" s="65">
        <f t="shared" si="0"/>
        <v>66.77090992010734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62.25" customHeight="1">
      <c r="A11" s="13" t="s">
        <v>9</v>
      </c>
      <c r="B11" s="14" t="s">
        <v>200</v>
      </c>
      <c r="C11" s="40">
        <v>74</v>
      </c>
      <c r="D11" s="40">
        <v>21.17</v>
      </c>
      <c r="E11" s="65">
        <f t="shared" si="0"/>
        <v>28.60810810810811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7" customFormat="1" ht="45" customHeight="1">
      <c r="A12" s="13" t="s">
        <v>287</v>
      </c>
      <c r="B12" s="53" t="s">
        <v>288</v>
      </c>
      <c r="C12" s="40">
        <v>850</v>
      </c>
      <c r="D12" s="40">
        <v>138.98</v>
      </c>
      <c r="E12" s="65">
        <f t="shared" si="0"/>
        <v>16.35058823529412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7" customFormat="1" ht="47.25" customHeight="1">
      <c r="A13" s="13" t="s">
        <v>280</v>
      </c>
      <c r="B13" s="22" t="s">
        <v>289</v>
      </c>
      <c r="C13" s="40">
        <v>75</v>
      </c>
      <c r="D13" s="40">
        <v>68.63</v>
      </c>
      <c r="E13" s="65">
        <f t="shared" si="0"/>
        <v>91.50666666666666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2" customFormat="1" ht="33.75" customHeight="1">
      <c r="A14" s="8" t="s">
        <v>296</v>
      </c>
      <c r="B14" s="58" t="s">
        <v>298</v>
      </c>
      <c r="C14" s="39">
        <f>SUM(C15)</f>
        <v>250</v>
      </c>
      <c r="D14" s="39">
        <f>SUM(D15)</f>
        <v>182.19</v>
      </c>
      <c r="E14" s="64">
        <f t="shared" si="0"/>
        <v>72.87599999999999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7" customFormat="1" ht="33" customHeight="1">
      <c r="A15" s="13" t="s">
        <v>297</v>
      </c>
      <c r="B15" s="59" t="s">
        <v>295</v>
      </c>
      <c r="C15" s="40">
        <v>250</v>
      </c>
      <c r="D15" s="40">
        <v>182.19</v>
      </c>
      <c r="E15" s="65">
        <f t="shared" si="0"/>
        <v>72.87599999999999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24.75" customHeight="1">
      <c r="A16" s="8" t="s">
        <v>12</v>
      </c>
      <c r="B16" s="9" t="s">
        <v>13</v>
      </c>
      <c r="C16" s="39">
        <f>SUM(C17+C21+C22)</f>
        <v>9200</v>
      </c>
      <c r="D16" s="39">
        <f>SUM(D17+D21+D22)</f>
        <v>7013.69</v>
      </c>
      <c r="E16" s="64">
        <f t="shared" si="0"/>
        <v>76.23576086956521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2" customFormat="1" ht="31.5" customHeight="1" hidden="1">
      <c r="A17" s="13" t="s">
        <v>144</v>
      </c>
      <c r="B17" s="14" t="s">
        <v>147</v>
      </c>
      <c r="C17" s="40">
        <f>SUM(C18:C20)</f>
        <v>0</v>
      </c>
      <c r="D17" s="40">
        <f>SUM(D18:D20)</f>
        <v>0</v>
      </c>
      <c r="E17" s="64" t="e">
        <f t="shared" si="0"/>
        <v>#DIV/0!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2" customFormat="1" ht="30.75" customHeight="1" hidden="1">
      <c r="A18" s="13" t="s">
        <v>145</v>
      </c>
      <c r="B18" s="14" t="s">
        <v>148</v>
      </c>
      <c r="C18" s="40">
        <v>0</v>
      </c>
      <c r="D18" s="40">
        <v>0</v>
      </c>
      <c r="E18" s="64" t="e">
        <f t="shared" si="0"/>
        <v>#DIV/0!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30" hidden="1">
      <c r="A19" s="13" t="s">
        <v>146</v>
      </c>
      <c r="B19" s="14" t="s">
        <v>149</v>
      </c>
      <c r="C19" s="40">
        <v>0</v>
      </c>
      <c r="D19" s="40">
        <v>0</v>
      </c>
      <c r="E19" s="64" t="e">
        <f t="shared" si="0"/>
        <v>#DIV/0!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24" customHeight="1" hidden="1">
      <c r="A20" s="13" t="s">
        <v>281</v>
      </c>
      <c r="B20" s="14" t="s">
        <v>282</v>
      </c>
      <c r="C20" s="40">
        <v>0</v>
      </c>
      <c r="D20" s="40">
        <v>0</v>
      </c>
      <c r="E20" s="64" t="e">
        <f t="shared" si="0"/>
        <v>#DIV/0!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18" customHeight="1">
      <c r="A21" s="13" t="s">
        <v>14</v>
      </c>
      <c r="B21" s="14" t="s">
        <v>15</v>
      </c>
      <c r="C21" s="40">
        <v>8950</v>
      </c>
      <c r="D21" s="40">
        <v>6806.71</v>
      </c>
      <c r="E21" s="65">
        <f t="shared" si="0"/>
        <v>76.05262569832402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7" customFormat="1" ht="19.5" customHeight="1">
      <c r="A22" s="13" t="s">
        <v>16</v>
      </c>
      <c r="B22" s="14" t="s">
        <v>17</v>
      </c>
      <c r="C22" s="40">
        <v>250</v>
      </c>
      <c r="D22" s="40">
        <v>206.98</v>
      </c>
      <c r="E22" s="65">
        <f t="shared" si="0"/>
        <v>82.792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7" customFormat="1" ht="18.75" customHeight="1" hidden="1">
      <c r="A23" s="8" t="s">
        <v>18</v>
      </c>
      <c r="B23" s="9" t="s">
        <v>19</v>
      </c>
      <c r="C23" s="39">
        <f>SUM(C24)</f>
        <v>0</v>
      </c>
      <c r="D23" s="39">
        <f>SUM(D24)</f>
        <v>0</v>
      </c>
      <c r="E23" s="64" t="e">
        <f t="shared" si="0"/>
        <v>#DIV/0!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2" customFormat="1" ht="30" hidden="1">
      <c r="A24" s="13" t="s">
        <v>150</v>
      </c>
      <c r="B24" s="14" t="s">
        <v>151</v>
      </c>
      <c r="C24" s="40">
        <f>SUM(C25:C26)</f>
        <v>0</v>
      </c>
      <c r="D24" s="40">
        <f>SUM(D25:D26)</f>
        <v>0</v>
      </c>
      <c r="E24" s="64" t="e">
        <f t="shared" si="0"/>
        <v>#DIV/0!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7" customFormat="1" ht="18.75" customHeight="1" hidden="1">
      <c r="A25" s="13" t="s">
        <v>152</v>
      </c>
      <c r="B25" s="14" t="s">
        <v>154</v>
      </c>
      <c r="C25" s="40">
        <v>0</v>
      </c>
      <c r="D25" s="40">
        <v>0</v>
      </c>
      <c r="E25" s="64" t="e">
        <f t="shared" si="0"/>
        <v>#DIV/0!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8.75" customHeight="1" hidden="1">
      <c r="A26" s="13" t="s">
        <v>153</v>
      </c>
      <c r="B26" s="14" t="s">
        <v>155</v>
      </c>
      <c r="C26" s="40">
        <v>0</v>
      </c>
      <c r="D26" s="40">
        <v>0</v>
      </c>
      <c r="E26" s="64" t="e">
        <f t="shared" si="0"/>
        <v>#DIV/0!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7" customFormat="1" ht="18.75" customHeight="1" hidden="1">
      <c r="A27" s="13" t="s">
        <v>20</v>
      </c>
      <c r="B27" s="14" t="s">
        <v>21</v>
      </c>
      <c r="C27" s="40">
        <f>SUM(C28)</f>
        <v>0</v>
      </c>
      <c r="D27" s="40">
        <f>SUM(D28)</f>
        <v>0</v>
      </c>
      <c r="E27" s="64" t="e">
        <f t="shared" si="0"/>
        <v>#DIV/0!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7" customFormat="1" ht="60" hidden="1">
      <c r="A28" s="13" t="s">
        <v>22</v>
      </c>
      <c r="B28" s="14" t="s">
        <v>23</v>
      </c>
      <c r="C28" s="40">
        <v>0</v>
      </c>
      <c r="D28" s="40">
        <v>0</v>
      </c>
      <c r="E28" s="64" t="e">
        <f t="shared" si="0"/>
        <v>#DIV/0!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60" customHeight="1" hidden="1">
      <c r="A29" s="13" t="s">
        <v>24</v>
      </c>
      <c r="B29" s="14" t="s">
        <v>25</v>
      </c>
      <c r="C29" s="40">
        <f>SUM(C30)</f>
        <v>0</v>
      </c>
      <c r="D29" s="40">
        <f>SUM(D30)</f>
        <v>0</v>
      </c>
      <c r="E29" s="64" t="e">
        <f t="shared" si="0"/>
        <v>#DIV/0!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7" customFormat="1" ht="60" hidden="1">
      <c r="A30" s="13" t="s">
        <v>26</v>
      </c>
      <c r="B30" s="14" t="s">
        <v>27</v>
      </c>
      <c r="C30" s="40" t="s">
        <v>8</v>
      </c>
      <c r="D30" s="40" t="s">
        <v>8</v>
      </c>
      <c r="E30" s="64" t="e">
        <f t="shared" si="0"/>
        <v>#DIV/0!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31.5" hidden="1">
      <c r="A31" s="8" t="s">
        <v>156</v>
      </c>
      <c r="B31" s="9" t="s">
        <v>157</v>
      </c>
      <c r="C31" s="39">
        <f>SUM(C32)</f>
        <v>0</v>
      </c>
      <c r="D31" s="39">
        <f>SUM(D32)</f>
        <v>0</v>
      </c>
      <c r="E31" s="64" t="e">
        <f t="shared" si="0"/>
        <v>#DIV/0!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2" customFormat="1" ht="30" hidden="1">
      <c r="A32" s="13" t="s">
        <v>159</v>
      </c>
      <c r="B32" s="14" t="s">
        <v>158</v>
      </c>
      <c r="C32" s="40">
        <v>0</v>
      </c>
      <c r="D32" s="40">
        <v>0</v>
      </c>
      <c r="E32" s="64" t="e">
        <f t="shared" si="0"/>
        <v>#DIV/0!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17" customFormat="1" ht="31.5">
      <c r="A33" s="8" t="s">
        <v>28</v>
      </c>
      <c r="B33" s="9" t="s">
        <v>29</v>
      </c>
      <c r="C33" s="39">
        <f>SUM(C34+C36)</f>
        <v>2380</v>
      </c>
      <c r="D33" s="39">
        <f>SUM(D34+D36)</f>
        <v>1459.43</v>
      </c>
      <c r="E33" s="64">
        <f t="shared" si="0"/>
        <v>61.32058823529412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2" customFormat="1" ht="30.75" customHeight="1" hidden="1">
      <c r="A34" s="13" t="s">
        <v>30</v>
      </c>
      <c r="B34" s="14" t="s">
        <v>31</v>
      </c>
      <c r="C34" s="40">
        <f>SUM(C35)</f>
        <v>2100</v>
      </c>
      <c r="D34" s="40">
        <f>SUM(D35)</f>
        <v>1194.43</v>
      </c>
      <c r="E34" s="64">
        <f t="shared" si="0"/>
        <v>56.877619047619056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s="17" customFormat="1" ht="31.5" customHeight="1">
      <c r="A35" s="13" t="s">
        <v>32</v>
      </c>
      <c r="B35" s="14" t="s">
        <v>33</v>
      </c>
      <c r="C35" s="40">
        <v>2100</v>
      </c>
      <c r="D35" s="40">
        <v>1194.43</v>
      </c>
      <c r="E35" s="65">
        <f t="shared" si="0"/>
        <v>56.877619047619056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7" customFormat="1" ht="29.25" customHeight="1" hidden="1">
      <c r="A36" s="13" t="s">
        <v>34</v>
      </c>
      <c r="B36" s="14" t="s">
        <v>35</v>
      </c>
      <c r="C36" s="40">
        <f>SUM(C37:C38)</f>
        <v>280</v>
      </c>
      <c r="D36" s="40">
        <f>SUM(D37:D38)</f>
        <v>265</v>
      </c>
      <c r="E36" s="65">
        <f t="shared" si="0"/>
        <v>94.64285714285714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7" customFormat="1" ht="60">
      <c r="A37" s="13" t="s">
        <v>201</v>
      </c>
      <c r="B37" s="14" t="s">
        <v>202</v>
      </c>
      <c r="C37" s="40">
        <v>280</v>
      </c>
      <c r="D37" s="40">
        <v>265</v>
      </c>
      <c r="E37" s="65">
        <f t="shared" si="0"/>
        <v>94.64285714285714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7" customFormat="1" ht="75" hidden="1">
      <c r="A38" s="13" t="s">
        <v>275</v>
      </c>
      <c r="B38" s="14" t="s">
        <v>276</v>
      </c>
      <c r="C38" s="40"/>
      <c r="D38" s="40"/>
      <c r="E38" s="64" t="e">
        <f t="shared" si="0"/>
        <v>#DIV/0!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30.75" customHeight="1" hidden="1">
      <c r="A39" s="8" t="s">
        <v>36</v>
      </c>
      <c r="B39" s="9" t="s">
        <v>37</v>
      </c>
      <c r="C39" s="39">
        <f>SUM(C40+C41+C44+C47+C46)</f>
        <v>0</v>
      </c>
      <c r="D39" s="39">
        <f>SUM(D40+D41+D44+D47+D46)</f>
        <v>0</v>
      </c>
      <c r="E39" s="64" t="e">
        <f t="shared" si="0"/>
        <v>#DIV/0!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2" customFormat="1" ht="30" hidden="1">
      <c r="A40" s="13" t="s">
        <v>203</v>
      </c>
      <c r="B40" s="14" t="s">
        <v>38</v>
      </c>
      <c r="C40" s="40">
        <v>0</v>
      </c>
      <c r="D40" s="40">
        <v>0</v>
      </c>
      <c r="E40" s="64" t="e">
        <f t="shared" si="0"/>
        <v>#DIV/0!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17" customFormat="1" ht="18" customHeight="1" hidden="1">
      <c r="A41" s="13" t="s">
        <v>204</v>
      </c>
      <c r="B41" s="14" t="s">
        <v>183</v>
      </c>
      <c r="C41" s="40">
        <f>SUM(C42+C43)</f>
        <v>0</v>
      </c>
      <c r="D41" s="40">
        <f>SUM(D42+D43)</f>
        <v>0</v>
      </c>
      <c r="E41" s="64" t="e">
        <f t="shared" si="0"/>
        <v>#DIV/0!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30" hidden="1">
      <c r="A42" s="13" t="s">
        <v>205</v>
      </c>
      <c r="B42" s="14" t="s">
        <v>183</v>
      </c>
      <c r="C42" s="40">
        <v>0</v>
      </c>
      <c r="D42" s="40">
        <v>0</v>
      </c>
      <c r="E42" s="64" t="e">
        <f t="shared" si="0"/>
        <v>#DIV/0!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7" customFormat="1" ht="30" hidden="1">
      <c r="A43" s="13" t="s">
        <v>41</v>
      </c>
      <c r="B43" s="14" t="s">
        <v>42</v>
      </c>
      <c r="C43" s="40">
        <v>0</v>
      </c>
      <c r="D43" s="40">
        <v>0</v>
      </c>
      <c r="E43" s="64" t="e">
        <f t="shared" si="0"/>
        <v>#DIV/0!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7" customFormat="1" ht="30" hidden="1">
      <c r="A44" s="13" t="s">
        <v>160</v>
      </c>
      <c r="B44" s="14" t="s">
        <v>39</v>
      </c>
      <c r="C44" s="40">
        <f>SUM(C45)</f>
        <v>0</v>
      </c>
      <c r="D44" s="40">
        <f>SUM(D45)</f>
        <v>0</v>
      </c>
      <c r="E44" s="64" t="e">
        <f t="shared" si="0"/>
        <v>#DIV/0!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17" customFormat="1" ht="17.25" customHeight="1" hidden="1">
      <c r="A45" s="13" t="s">
        <v>40</v>
      </c>
      <c r="B45" s="14" t="s">
        <v>161</v>
      </c>
      <c r="C45" s="40">
        <v>0</v>
      </c>
      <c r="D45" s="40">
        <v>0</v>
      </c>
      <c r="E45" s="64" t="e">
        <f t="shared" si="0"/>
        <v>#DIV/0!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7" customFormat="1" ht="18.75" customHeight="1" hidden="1">
      <c r="A46" s="13" t="s">
        <v>43</v>
      </c>
      <c r="B46" s="14" t="s">
        <v>44</v>
      </c>
      <c r="C46" s="40">
        <v>0</v>
      </c>
      <c r="D46" s="40">
        <v>0</v>
      </c>
      <c r="E46" s="64" t="e">
        <f t="shared" si="0"/>
        <v>#DIV/0!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7" customFormat="1" ht="30" hidden="1">
      <c r="A47" s="13" t="s">
        <v>45</v>
      </c>
      <c r="B47" s="14" t="s">
        <v>46</v>
      </c>
      <c r="C47" s="40">
        <f>SUM(C48:C49)</f>
        <v>0</v>
      </c>
      <c r="D47" s="40">
        <f>SUM(D48:D49)</f>
        <v>0</v>
      </c>
      <c r="E47" s="64" t="e">
        <f t="shared" si="0"/>
        <v>#DIV/0!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7" customFormat="1" ht="18.75" customHeight="1" hidden="1">
      <c r="A48" s="13" t="s">
        <v>195</v>
      </c>
      <c r="B48" s="14" t="s">
        <v>206</v>
      </c>
      <c r="C48" s="40">
        <v>0</v>
      </c>
      <c r="D48" s="40">
        <v>0</v>
      </c>
      <c r="E48" s="64" t="e">
        <f t="shared" si="0"/>
        <v>#DIV/0!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17" customFormat="1" ht="30" hidden="1">
      <c r="A49" s="13" t="s">
        <v>136</v>
      </c>
      <c r="B49" s="14" t="s">
        <v>178</v>
      </c>
      <c r="C49" s="40">
        <v>0</v>
      </c>
      <c r="D49" s="40">
        <v>0</v>
      </c>
      <c r="E49" s="64" t="e">
        <f t="shared" si="0"/>
        <v>#DIV/0!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7" customFormat="1" ht="32.25" customHeight="1">
      <c r="A50" s="8" t="s">
        <v>47</v>
      </c>
      <c r="B50" s="9" t="s">
        <v>48</v>
      </c>
      <c r="C50" s="39">
        <f>SUM(C51)</f>
        <v>4470</v>
      </c>
      <c r="D50" s="39">
        <f>SUM(D51)</f>
        <v>3011.71</v>
      </c>
      <c r="E50" s="64">
        <f t="shared" si="0"/>
        <v>67.37606263982103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2" customFormat="1" ht="30" hidden="1">
      <c r="A51" s="13" t="s">
        <v>49</v>
      </c>
      <c r="B51" s="14" t="s">
        <v>50</v>
      </c>
      <c r="C51" s="40">
        <f>SUM(C54+C56+C52)</f>
        <v>4470</v>
      </c>
      <c r="D51" s="40">
        <f>SUM(D54+D56+D52)</f>
        <v>3011.71</v>
      </c>
      <c r="E51" s="64">
        <f t="shared" si="0"/>
        <v>67.37606263982103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s="17" customFormat="1" ht="32.25" customHeight="1" hidden="1">
      <c r="A52" s="13" t="s">
        <v>207</v>
      </c>
      <c r="B52" s="14" t="s">
        <v>208</v>
      </c>
      <c r="C52" s="40">
        <f>SUM(C53)</f>
        <v>3850</v>
      </c>
      <c r="D52" s="40">
        <f>SUM(D53)</f>
        <v>2655.32</v>
      </c>
      <c r="E52" s="64">
        <f t="shared" si="0"/>
        <v>68.96935064935066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7" customFormat="1" ht="62.25" customHeight="1">
      <c r="A53" s="13" t="s">
        <v>270</v>
      </c>
      <c r="B53" s="14" t="s">
        <v>209</v>
      </c>
      <c r="C53" s="40">
        <v>3850</v>
      </c>
      <c r="D53" s="40">
        <v>2655.32</v>
      </c>
      <c r="E53" s="65">
        <f t="shared" si="0"/>
        <v>68.96935064935066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7" customFormat="1" ht="66.75" customHeight="1" hidden="1">
      <c r="A54" s="13" t="s">
        <v>51</v>
      </c>
      <c r="B54" s="14" t="s">
        <v>271</v>
      </c>
      <c r="C54" s="40">
        <f>SUM(C55)</f>
        <v>20</v>
      </c>
      <c r="D54" s="40">
        <f>SUM(D55)</f>
        <v>11.25</v>
      </c>
      <c r="E54" s="65">
        <f t="shared" si="0"/>
        <v>56.25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17" customFormat="1" ht="63" customHeight="1">
      <c r="A55" s="13" t="s">
        <v>52</v>
      </c>
      <c r="B55" s="14" t="s">
        <v>272</v>
      </c>
      <c r="C55" s="40">
        <v>20</v>
      </c>
      <c r="D55" s="40">
        <v>11.25</v>
      </c>
      <c r="E55" s="65">
        <f t="shared" si="0"/>
        <v>56.25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17" customFormat="1" ht="63.75" customHeight="1" hidden="1">
      <c r="A56" s="13" t="s">
        <v>53</v>
      </c>
      <c r="B56" s="14" t="s">
        <v>273</v>
      </c>
      <c r="C56" s="40">
        <f>SUM(C57)</f>
        <v>600</v>
      </c>
      <c r="D56" s="40">
        <f>SUM(D57)</f>
        <v>345.14</v>
      </c>
      <c r="E56" s="65">
        <f t="shared" si="0"/>
        <v>57.523333333333326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7" customFormat="1" ht="63.75" customHeight="1">
      <c r="A57" s="13" t="s">
        <v>54</v>
      </c>
      <c r="B57" s="14" t="s">
        <v>274</v>
      </c>
      <c r="C57" s="40">
        <v>600</v>
      </c>
      <c r="D57" s="40">
        <v>345.14</v>
      </c>
      <c r="E57" s="65">
        <f t="shared" si="0"/>
        <v>57.523333333333326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17" customFormat="1" ht="25.5" customHeight="1">
      <c r="A58" s="8" t="s">
        <v>55</v>
      </c>
      <c r="B58" s="9" t="s">
        <v>56</v>
      </c>
      <c r="C58" s="39">
        <f>SUM(C59)</f>
        <v>110</v>
      </c>
      <c r="D58" s="39">
        <f>SUM(D59)</f>
        <v>85.63</v>
      </c>
      <c r="E58" s="64">
        <f t="shared" si="0"/>
        <v>77.84545454545454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2" customFormat="1" ht="18.75" customHeight="1">
      <c r="A59" s="13" t="s">
        <v>57</v>
      </c>
      <c r="B59" s="14" t="s">
        <v>58</v>
      </c>
      <c r="C59" s="40">
        <v>110</v>
      </c>
      <c r="D59" s="40">
        <v>85.63</v>
      </c>
      <c r="E59" s="65">
        <f t="shared" si="0"/>
        <v>77.84545454545454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s="17" customFormat="1" ht="33.75" customHeight="1">
      <c r="A60" s="8" t="s">
        <v>59</v>
      </c>
      <c r="B60" s="9" t="s">
        <v>60</v>
      </c>
      <c r="C60" s="39">
        <f>SUM(C61:C62)</f>
        <v>170</v>
      </c>
      <c r="D60" s="39">
        <f>SUM(D61:D62)</f>
        <v>79.12</v>
      </c>
      <c r="E60" s="64">
        <f t="shared" si="0"/>
        <v>46.54117647058823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2" customFormat="1" ht="28.5" customHeight="1" hidden="1">
      <c r="A61" s="13" t="s">
        <v>283</v>
      </c>
      <c r="B61" s="14" t="s">
        <v>61</v>
      </c>
      <c r="C61" s="40">
        <v>0</v>
      </c>
      <c r="D61" s="40">
        <v>0</v>
      </c>
      <c r="E61" s="64" t="e">
        <f t="shared" si="0"/>
        <v>#DIV/0!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s="17" customFormat="1" ht="19.5" customHeight="1">
      <c r="A62" s="13" t="s">
        <v>277</v>
      </c>
      <c r="B62" s="14" t="s">
        <v>278</v>
      </c>
      <c r="C62" s="40">
        <v>170</v>
      </c>
      <c r="D62" s="40">
        <v>79.12</v>
      </c>
      <c r="E62" s="65">
        <f t="shared" si="0"/>
        <v>46.54117647058823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17" customFormat="1" ht="30.75" customHeight="1">
      <c r="A63" s="8" t="s">
        <v>62</v>
      </c>
      <c r="B63" s="9" t="s">
        <v>63</v>
      </c>
      <c r="C63" s="39">
        <f>SUM(C64+C66)</f>
        <v>1045</v>
      </c>
      <c r="D63" s="39">
        <f>SUM(D64+D66)</f>
        <v>1025.01</v>
      </c>
      <c r="E63" s="64">
        <f t="shared" si="0"/>
        <v>98.08708133971292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2" customFormat="1" ht="31.5" customHeight="1" hidden="1">
      <c r="A64" s="13" t="s">
        <v>64</v>
      </c>
      <c r="B64" s="14" t="s">
        <v>65</v>
      </c>
      <c r="C64" s="40">
        <f>SUM(C65)</f>
        <v>0</v>
      </c>
      <c r="D64" s="40">
        <f>SUM(D65)</f>
        <v>0</v>
      </c>
      <c r="E64" s="64" t="e">
        <f t="shared" si="0"/>
        <v>#DIV/0!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17" customFormat="1" ht="33" customHeight="1">
      <c r="A65" s="13" t="s">
        <v>286</v>
      </c>
      <c r="B65" s="14" t="s">
        <v>66</v>
      </c>
      <c r="C65" s="40">
        <v>0</v>
      </c>
      <c r="D65" s="40">
        <v>0</v>
      </c>
      <c r="E65" s="65" t="e">
        <f t="shared" si="0"/>
        <v>#DIV/0!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7" customFormat="1" ht="30.75" customHeight="1" hidden="1">
      <c r="A66" s="13" t="s">
        <v>210</v>
      </c>
      <c r="B66" s="14" t="s">
        <v>211</v>
      </c>
      <c r="C66" s="40">
        <f>SUM(C67:C68)</f>
        <v>1045</v>
      </c>
      <c r="D66" s="40">
        <f>SUM(D67:D68)</f>
        <v>1025.01</v>
      </c>
      <c r="E66" s="65">
        <f t="shared" si="0"/>
        <v>98.08708133971292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7" customFormat="1" ht="33" customHeight="1">
      <c r="A67" s="13" t="s">
        <v>279</v>
      </c>
      <c r="B67" s="14" t="s">
        <v>212</v>
      </c>
      <c r="C67" s="40">
        <v>1040</v>
      </c>
      <c r="D67" s="40">
        <v>1021.8</v>
      </c>
      <c r="E67" s="65">
        <f t="shared" si="0"/>
        <v>98.25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17" customFormat="1" ht="33" customHeight="1">
      <c r="A68" s="13" t="s">
        <v>213</v>
      </c>
      <c r="B68" s="14" t="s">
        <v>214</v>
      </c>
      <c r="C68" s="40">
        <v>5</v>
      </c>
      <c r="D68" s="40">
        <v>3.21</v>
      </c>
      <c r="E68" s="65">
        <f t="shared" si="0"/>
        <v>64.2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7" customFormat="1" ht="27" customHeight="1">
      <c r="A69" s="8" t="s">
        <v>67</v>
      </c>
      <c r="B69" s="9" t="s">
        <v>68</v>
      </c>
      <c r="C69" s="39">
        <f>SUM(C70+C73+C74+C75+C79+C82+C83+C84+C85+C78+C76+C77+C86)</f>
        <v>4037.6</v>
      </c>
      <c r="D69" s="39">
        <f>SUM(D70+D73+D74+D75+D79+D82+D83+D84+D85+D78+D76+D77+D86)</f>
        <v>2784.23</v>
      </c>
      <c r="E69" s="64">
        <f t="shared" si="0"/>
        <v>68.9575490390331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2" customFormat="1" ht="19.5" customHeight="1">
      <c r="A70" s="13" t="s">
        <v>69</v>
      </c>
      <c r="B70" s="14" t="s">
        <v>70</v>
      </c>
      <c r="C70" s="40">
        <f>SUM(C71:C72)</f>
        <v>112</v>
      </c>
      <c r="D70" s="40">
        <f>SUM(D71:D72)</f>
        <v>46.46</v>
      </c>
      <c r="E70" s="65">
        <f aca="true" t="shared" si="1" ref="E70:E133">SUM(D70/C70*100)</f>
        <v>41.482142857142854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s="17" customFormat="1" ht="60" customHeight="1">
      <c r="A71" s="13" t="s">
        <v>71</v>
      </c>
      <c r="B71" s="14" t="s">
        <v>72</v>
      </c>
      <c r="C71" s="40">
        <v>106</v>
      </c>
      <c r="D71" s="40">
        <v>41.96</v>
      </c>
      <c r="E71" s="65">
        <f t="shared" si="1"/>
        <v>39.58490566037736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7" customFormat="1" ht="44.25" customHeight="1">
      <c r="A72" s="13" t="s">
        <v>73</v>
      </c>
      <c r="B72" s="14" t="s">
        <v>74</v>
      </c>
      <c r="C72" s="40">
        <v>6</v>
      </c>
      <c r="D72" s="40">
        <v>4.5</v>
      </c>
      <c r="E72" s="65">
        <f t="shared" si="1"/>
        <v>75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7" customFormat="1" ht="47.25" customHeight="1">
      <c r="A73" s="13" t="s">
        <v>75</v>
      </c>
      <c r="B73" s="14" t="s">
        <v>76</v>
      </c>
      <c r="C73" s="40">
        <v>0</v>
      </c>
      <c r="D73" s="40">
        <v>7.3</v>
      </c>
      <c r="E73" s="6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7" customFormat="1" ht="48.75" customHeight="1">
      <c r="A74" s="13" t="s">
        <v>77</v>
      </c>
      <c r="B74" s="14" t="s">
        <v>78</v>
      </c>
      <c r="C74" s="40">
        <v>673.1</v>
      </c>
      <c r="D74" s="40">
        <v>224</v>
      </c>
      <c r="E74" s="65">
        <f t="shared" si="1"/>
        <v>33.2788590105482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7" customFormat="1" ht="48.75" customHeight="1" hidden="1">
      <c r="A75" s="13" t="s">
        <v>179</v>
      </c>
      <c r="B75" s="14" t="s">
        <v>215</v>
      </c>
      <c r="C75" s="40">
        <v>0</v>
      </c>
      <c r="D75" s="40">
        <v>0</v>
      </c>
      <c r="E75" s="65" t="e">
        <f t="shared" si="1"/>
        <v>#DIV/0!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7" customFormat="1" ht="44.25" customHeight="1">
      <c r="A76" s="13" t="s">
        <v>180</v>
      </c>
      <c r="B76" s="14" t="s">
        <v>182</v>
      </c>
      <c r="C76" s="40">
        <v>20</v>
      </c>
      <c r="D76" s="40">
        <v>20.5</v>
      </c>
      <c r="E76" s="65">
        <f t="shared" si="1"/>
        <v>102.49999999999999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7" customFormat="1" ht="29.25" customHeight="1">
      <c r="A77" s="13" t="s">
        <v>196</v>
      </c>
      <c r="B77" s="14" t="s">
        <v>197</v>
      </c>
      <c r="C77" s="40">
        <v>4</v>
      </c>
      <c r="D77" s="40">
        <v>0.25</v>
      </c>
      <c r="E77" s="65">
        <f t="shared" si="1"/>
        <v>6.25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7" customFormat="1" ht="31.5" customHeight="1">
      <c r="A78" s="13" t="s">
        <v>162</v>
      </c>
      <c r="B78" s="14" t="s">
        <v>163</v>
      </c>
      <c r="C78" s="40">
        <v>35.5</v>
      </c>
      <c r="D78" s="40">
        <v>3</v>
      </c>
      <c r="E78" s="65">
        <f t="shared" si="1"/>
        <v>8.450704225352112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7" customFormat="1" ht="24.75" customHeight="1" hidden="1">
      <c r="A79" s="19" t="s">
        <v>216</v>
      </c>
      <c r="B79" s="14" t="s">
        <v>217</v>
      </c>
      <c r="C79" s="40">
        <f>SUM(C80+C81)</f>
        <v>0</v>
      </c>
      <c r="D79" s="40">
        <f>SUM(D80+D81)</f>
        <v>0</v>
      </c>
      <c r="E79" s="65" t="e">
        <f t="shared" si="1"/>
        <v>#DIV/0!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7" customFormat="1" ht="19.5" customHeight="1" hidden="1">
      <c r="A80" s="19" t="s">
        <v>179</v>
      </c>
      <c r="B80" s="14" t="s">
        <v>181</v>
      </c>
      <c r="C80" s="40"/>
      <c r="D80" s="40"/>
      <c r="E80" s="65" t="e">
        <f t="shared" si="1"/>
        <v>#DIV/0!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7" customFormat="1" ht="20.25" customHeight="1" hidden="1">
      <c r="A81" s="19" t="s">
        <v>180</v>
      </c>
      <c r="B81" s="14" t="s">
        <v>182</v>
      </c>
      <c r="C81" s="40">
        <v>0</v>
      </c>
      <c r="D81" s="40">
        <v>0</v>
      </c>
      <c r="E81" s="65" t="e">
        <f t="shared" si="1"/>
        <v>#DIV/0!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7" customFormat="1" ht="33" customHeight="1" hidden="1">
      <c r="A82" s="13" t="s">
        <v>218</v>
      </c>
      <c r="B82" s="14" t="s">
        <v>219</v>
      </c>
      <c r="C82" s="40"/>
      <c r="D82" s="40"/>
      <c r="E82" s="65" t="e">
        <f t="shared" si="1"/>
        <v>#DIV/0!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7" customFormat="1" ht="32.25" customHeight="1">
      <c r="A83" s="13" t="s">
        <v>79</v>
      </c>
      <c r="B83" s="14" t="s">
        <v>80</v>
      </c>
      <c r="C83" s="40">
        <v>150</v>
      </c>
      <c r="D83" s="40">
        <v>168.11</v>
      </c>
      <c r="E83" s="65">
        <f t="shared" si="1"/>
        <v>112.07333333333334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7" customFormat="1" ht="32.25" customHeight="1">
      <c r="A84" s="13" t="s">
        <v>81</v>
      </c>
      <c r="B84" s="14" t="s">
        <v>82</v>
      </c>
      <c r="C84" s="40">
        <v>18</v>
      </c>
      <c r="D84" s="40">
        <v>30.1</v>
      </c>
      <c r="E84" s="65">
        <f t="shared" si="1"/>
        <v>167.22222222222223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7" customFormat="1" ht="28.5" customHeight="1">
      <c r="A85" s="13" t="s">
        <v>284</v>
      </c>
      <c r="B85" s="44" t="s">
        <v>285</v>
      </c>
      <c r="C85" s="40">
        <v>25</v>
      </c>
      <c r="D85" s="40">
        <v>9.51</v>
      </c>
      <c r="E85" s="65">
        <f t="shared" si="1"/>
        <v>38.04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7" customFormat="1" ht="28.5" customHeight="1">
      <c r="A86" s="13" t="s">
        <v>83</v>
      </c>
      <c r="B86" s="14" t="s">
        <v>84</v>
      </c>
      <c r="C86" s="40">
        <v>3000</v>
      </c>
      <c r="D86" s="40">
        <v>2275</v>
      </c>
      <c r="E86" s="65">
        <f t="shared" si="1"/>
        <v>75.83333333333333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7" customFormat="1" ht="21.75" customHeight="1">
      <c r="A87" s="8" t="s">
        <v>85</v>
      </c>
      <c r="B87" s="9" t="s">
        <v>86</v>
      </c>
      <c r="C87" s="39">
        <f>SUM(C88+C90)</f>
        <v>61</v>
      </c>
      <c r="D87" s="39">
        <f>SUM(D88+D90)</f>
        <v>35.8</v>
      </c>
      <c r="E87" s="65">
        <f t="shared" si="1"/>
        <v>58.68852459016393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2" customFormat="1" ht="19.5" customHeight="1" hidden="1">
      <c r="A88" s="13" t="s">
        <v>87</v>
      </c>
      <c r="B88" s="14" t="s">
        <v>88</v>
      </c>
      <c r="C88" s="40">
        <f>SUM(C89)</f>
        <v>0</v>
      </c>
      <c r="D88" s="40">
        <f>SUM(D89)</f>
        <v>0</v>
      </c>
      <c r="E88" s="65" t="e">
        <f t="shared" si="1"/>
        <v>#DIV/0!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s="17" customFormat="1" ht="30" hidden="1">
      <c r="A89" s="13" t="s">
        <v>220</v>
      </c>
      <c r="B89" s="14" t="s">
        <v>89</v>
      </c>
      <c r="C89" s="40">
        <v>0</v>
      </c>
      <c r="D89" s="40">
        <v>0</v>
      </c>
      <c r="E89" s="65" t="e">
        <f t="shared" si="1"/>
        <v>#DIV/0!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7" customFormat="1" ht="20.25" customHeight="1" hidden="1">
      <c r="A90" s="13" t="s">
        <v>90</v>
      </c>
      <c r="B90" s="14" t="s">
        <v>91</v>
      </c>
      <c r="C90" s="40">
        <f>SUM(C91)</f>
        <v>61</v>
      </c>
      <c r="D90" s="40">
        <f>SUM(D91)</f>
        <v>35.8</v>
      </c>
      <c r="E90" s="65">
        <f t="shared" si="1"/>
        <v>58.68852459016393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7" customFormat="1" ht="21" customHeight="1">
      <c r="A91" s="13" t="s">
        <v>92</v>
      </c>
      <c r="B91" s="14" t="s">
        <v>93</v>
      </c>
      <c r="C91" s="40">
        <v>61</v>
      </c>
      <c r="D91" s="40">
        <v>35.8</v>
      </c>
      <c r="E91" s="65">
        <f t="shared" si="1"/>
        <v>58.68852459016393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7" customFormat="1" ht="21" customHeight="1" hidden="1">
      <c r="A92" s="8" t="s">
        <v>221</v>
      </c>
      <c r="B92" s="9" t="s">
        <v>222</v>
      </c>
      <c r="C92" s="39">
        <f>SUM(C93)</f>
        <v>0</v>
      </c>
      <c r="D92" s="39">
        <f>SUM(D93)</f>
        <v>0</v>
      </c>
      <c r="E92" s="64" t="e">
        <f t="shared" si="1"/>
        <v>#DIV/0!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7" customFormat="1" ht="45" hidden="1">
      <c r="A93" s="13" t="s">
        <v>223</v>
      </c>
      <c r="B93" s="14" t="s">
        <v>224</v>
      </c>
      <c r="C93" s="40">
        <v>0</v>
      </c>
      <c r="D93" s="40">
        <v>0</v>
      </c>
      <c r="E93" s="64" t="e">
        <f t="shared" si="1"/>
        <v>#DIV/0!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2" customFormat="1" ht="21.75" customHeight="1">
      <c r="A94" s="20" t="s">
        <v>94</v>
      </c>
      <c r="B94" s="9" t="s">
        <v>95</v>
      </c>
      <c r="C94" s="41">
        <f>SUM(C95)</f>
        <v>537148.6</v>
      </c>
      <c r="D94" s="41">
        <f>SUM(D95+D156)</f>
        <v>410885.68999999994</v>
      </c>
      <c r="E94" s="64">
        <f t="shared" si="1"/>
        <v>76.49385849651289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30" s="2" customFormat="1" ht="31.5">
      <c r="A95" s="20" t="s">
        <v>96</v>
      </c>
      <c r="B95" s="9" t="s">
        <v>97</v>
      </c>
      <c r="C95" s="41">
        <f>SUM(C96+C101+C114+C139)</f>
        <v>537148.6</v>
      </c>
      <c r="D95" s="41">
        <f>SUM(D96+D101+D114+D139)</f>
        <v>410896.07999999996</v>
      </c>
      <c r="E95" s="64">
        <f t="shared" si="1"/>
        <v>76.4957927843431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2" customFormat="1" ht="27.75" customHeight="1">
      <c r="A96" s="8" t="s">
        <v>98</v>
      </c>
      <c r="B96" s="9" t="s">
        <v>99</v>
      </c>
      <c r="C96" s="39">
        <f>SUM(C97+C99)</f>
        <v>61097.5</v>
      </c>
      <c r="D96" s="39">
        <f>SUM(D97+D99)</f>
        <v>56107.31</v>
      </c>
      <c r="E96" s="64">
        <f t="shared" si="1"/>
        <v>91.83241540161218</v>
      </c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26" s="12" customFormat="1" ht="20.25" customHeight="1" hidden="1">
      <c r="A97" s="13" t="s">
        <v>137</v>
      </c>
      <c r="B97" s="14" t="s">
        <v>100</v>
      </c>
      <c r="C97" s="40">
        <f>SUM(C98)</f>
        <v>48154</v>
      </c>
      <c r="D97" s="40">
        <f>SUM(D98)</f>
        <v>47747</v>
      </c>
      <c r="E97" s="64">
        <f t="shared" si="1"/>
        <v>99.15479503260373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s="17" customFormat="1" ht="31.5" customHeight="1">
      <c r="A98" s="13" t="s">
        <v>138</v>
      </c>
      <c r="B98" s="14" t="s">
        <v>101</v>
      </c>
      <c r="C98" s="40">
        <v>48154</v>
      </c>
      <c r="D98" s="40">
        <v>47747</v>
      </c>
      <c r="E98" s="65">
        <f t="shared" si="1"/>
        <v>99.15479503260373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7" customFormat="1" ht="30.75" customHeight="1" hidden="1">
      <c r="A99" s="13" t="s">
        <v>225</v>
      </c>
      <c r="B99" s="14" t="s">
        <v>226</v>
      </c>
      <c r="C99" s="40">
        <f>SUM(C100)</f>
        <v>12943.5</v>
      </c>
      <c r="D99" s="40">
        <f>SUM(D100)</f>
        <v>8360.31</v>
      </c>
      <c r="E99" s="65">
        <f t="shared" si="1"/>
        <v>64.59079847027465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7" customFormat="1" ht="32.25" customHeight="1">
      <c r="A100" s="13" t="s">
        <v>227</v>
      </c>
      <c r="B100" s="14" t="s">
        <v>228</v>
      </c>
      <c r="C100" s="40">
        <v>12943.5</v>
      </c>
      <c r="D100" s="40">
        <v>8360.31</v>
      </c>
      <c r="E100" s="65">
        <f t="shared" si="1"/>
        <v>64.59079847027465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17" customFormat="1" ht="30.75" customHeight="1">
      <c r="A101" s="8" t="s">
        <v>102</v>
      </c>
      <c r="B101" s="9" t="s">
        <v>174</v>
      </c>
      <c r="C101" s="39">
        <f>SUM(C103+C105+C109+C113+C102)</f>
        <v>45832</v>
      </c>
      <c r="D101" s="39">
        <f>SUM(D103+D105+D109+D113+D102)</f>
        <v>16440.93</v>
      </c>
      <c r="E101" s="64">
        <f t="shared" si="1"/>
        <v>35.87216355384884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2" customFormat="1" ht="32.25" customHeight="1">
      <c r="A102" s="13" t="s">
        <v>309</v>
      </c>
      <c r="B102" s="14" t="s">
        <v>310</v>
      </c>
      <c r="C102" s="40">
        <f>48+352</f>
        <v>400</v>
      </c>
      <c r="D102" s="40">
        <v>48</v>
      </c>
      <c r="E102" s="64">
        <f t="shared" si="1"/>
        <v>12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s="17" customFormat="1" ht="30">
      <c r="A103" s="13" t="s">
        <v>311</v>
      </c>
      <c r="B103" s="14" t="s">
        <v>312</v>
      </c>
      <c r="C103" s="40">
        <v>8436.56</v>
      </c>
      <c r="D103" s="40">
        <v>8436.56</v>
      </c>
      <c r="E103" s="64">
        <f t="shared" si="1"/>
        <v>100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7" customFormat="1" ht="30" hidden="1">
      <c r="A104" s="13" t="s">
        <v>188</v>
      </c>
      <c r="B104" s="14" t="s">
        <v>229</v>
      </c>
      <c r="C104" s="40"/>
      <c r="D104" s="40"/>
      <c r="E104" s="64" t="e">
        <f t="shared" si="1"/>
        <v>#DIV/0!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7" customFormat="1" ht="45">
      <c r="A105" s="13" t="s">
        <v>290</v>
      </c>
      <c r="B105" s="14" t="s">
        <v>313</v>
      </c>
      <c r="C105" s="40">
        <v>229.32</v>
      </c>
      <c r="D105" s="40">
        <v>229.3</v>
      </c>
      <c r="E105" s="64">
        <f t="shared" si="1"/>
        <v>99.99127856270714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7" customFormat="1" ht="30" hidden="1">
      <c r="A106" s="13" t="s">
        <v>311</v>
      </c>
      <c r="B106" s="14" t="s">
        <v>312</v>
      </c>
      <c r="C106" s="40">
        <v>0</v>
      </c>
      <c r="D106" s="40">
        <v>0</v>
      </c>
      <c r="E106" s="64" t="e">
        <f t="shared" si="1"/>
        <v>#DIV/0!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7" customFormat="1" ht="45" hidden="1">
      <c r="A107" s="13" t="s">
        <v>166</v>
      </c>
      <c r="B107" s="14" t="s">
        <v>168</v>
      </c>
      <c r="C107" s="40">
        <v>0</v>
      </c>
      <c r="D107" s="40">
        <v>0</v>
      </c>
      <c r="E107" s="64" t="e">
        <f t="shared" si="1"/>
        <v>#DIV/0!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7" customFormat="1" ht="47.25" customHeight="1" hidden="1">
      <c r="A108" s="13" t="s">
        <v>231</v>
      </c>
      <c r="B108" s="14" t="s">
        <v>232</v>
      </c>
      <c r="C108" s="40">
        <f>SUM(C109)</f>
        <v>1748.12</v>
      </c>
      <c r="D108" s="40">
        <f>SUM(D109)</f>
        <v>1748.12</v>
      </c>
      <c r="E108" s="64">
        <f t="shared" si="1"/>
        <v>100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7" customFormat="1" ht="48.75" customHeight="1">
      <c r="A109" s="13" t="s">
        <v>314</v>
      </c>
      <c r="B109" s="66" t="s">
        <v>315</v>
      </c>
      <c r="C109" s="40">
        <f>1748.12</f>
        <v>1748.12</v>
      </c>
      <c r="D109" s="40">
        <f>1748.12</f>
        <v>1748.12</v>
      </c>
      <c r="E109" s="64">
        <f t="shared" si="1"/>
        <v>100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s="17" customFormat="1" ht="28.5" customHeight="1" hidden="1">
      <c r="A110" s="13" t="s">
        <v>235</v>
      </c>
      <c r="B110" s="14" t="s">
        <v>236</v>
      </c>
      <c r="C110" s="40">
        <f>SUM(C111)</f>
        <v>0</v>
      </c>
      <c r="D110" s="40">
        <f>SUM(D111)</f>
        <v>0</v>
      </c>
      <c r="E110" s="64" t="e">
        <f t="shared" si="1"/>
        <v>#DIV/0!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s="17" customFormat="1" ht="33" customHeight="1" hidden="1">
      <c r="A111" s="13" t="s">
        <v>237</v>
      </c>
      <c r="B111" s="14" t="s">
        <v>238</v>
      </c>
      <c r="C111" s="40">
        <v>0</v>
      </c>
      <c r="D111" s="40">
        <v>0</v>
      </c>
      <c r="E111" s="64" t="e">
        <f t="shared" si="1"/>
        <v>#DIV/0!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s="17" customFormat="1" ht="59.25" customHeight="1" hidden="1">
      <c r="A112" s="13" t="s">
        <v>176</v>
      </c>
      <c r="B112" s="14" t="s">
        <v>120</v>
      </c>
      <c r="C112" s="40">
        <f>SUM(C113)</f>
        <v>35018</v>
      </c>
      <c r="D112" s="40">
        <f>SUM(D113)</f>
        <v>5978.95</v>
      </c>
      <c r="E112" s="64">
        <f t="shared" si="1"/>
        <v>17.07393340567708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s="17" customFormat="1" ht="27" customHeight="1">
      <c r="A113" s="13" t="s">
        <v>177</v>
      </c>
      <c r="B113" s="14" t="s">
        <v>143</v>
      </c>
      <c r="C113" s="40">
        <f>8725.3+152+12658.3+13482.4</f>
        <v>35018</v>
      </c>
      <c r="D113" s="40">
        <v>5978.95</v>
      </c>
      <c r="E113" s="65">
        <f t="shared" si="1"/>
        <v>17.07393340567708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s="17" customFormat="1" ht="30" customHeight="1">
      <c r="A114" s="8" t="s">
        <v>116</v>
      </c>
      <c r="B114" s="9" t="s">
        <v>175</v>
      </c>
      <c r="C114" s="39">
        <f>SUM(C115+C123+C125+C131+C137+C133+C117+C135)</f>
        <v>429625.6</v>
      </c>
      <c r="D114" s="39">
        <f>SUM(D115+D123+D125+D131+D137+D133+D117+D135)</f>
        <v>338280.85</v>
      </c>
      <c r="E114" s="64">
        <f t="shared" si="1"/>
        <v>78.73852256476337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s="17" customFormat="1" ht="18.75" customHeight="1" hidden="1">
      <c r="A115" s="13" t="s">
        <v>239</v>
      </c>
      <c r="B115" s="21" t="s">
        <v>240</v>
      </c>
      <c r="C115" s="40">
        <f>SUM(C116)</f>
        <v>0</v>
      </c>
      <c r="D115" s="40">
        <f>SUM(D116)</f>
        <v>0</v>
      </c>
      <c r="E115" s="64" t="e">
        <f t="shared" si="1"/>
        <v>#DIV/0!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s="17" customFormat="1" ht="32.25" customHeight="1" hidden="1">
      <c r="A116" s="13" t="s">
        <v>316</v>
      </c>
      <c r="B116" s="21" t="s">
        <v>317</v>
      </c>
      <c r="C116" s="40">
        <v>0</v>
      </c>
      <c r="D116" s="40">
        <v>0</v>
      </c>
      <c r="E116" s="64" t="e">
        <f t="shared" si="1"/>
        <v>#DIV/0!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s="17" customFormat="1" ht="21" customHeight="1" hidden="1">
      <c r="A117" s="13" t="s">
        <v>255</v>
      </c>
      <c r="B117" s="14" t="s">
        <v>256</v>
      </c>
      <c r="C117" s="40">
        <f>SUM(C118)</f>
        <v>0</v>
      </c>
      <c r="D117" s="40">
        <f>SUM(D118)</f>
        <v>0</v>
      </c>
      <c r="E117" s="64" t="e">
        <f t="shared" si="1"/>
        <v>#DIV/0!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s="12" customFormat="1" ht="19.5" customHeight="1" hidden="1">
      <c r="A118" s="13" t="s">
        <v>254</v>
      </c>
      <c r="B118" s="14" t="s">
        <v>257</v>
      </c>
      <c r="C118" s="40">
        <v>0</v>
      </c>
      <c r="D118" s="40">
        <v>0</v>
      </c>
      <c r="E118" s="64" t="e">
        <f t="shared" si="1"/>
        <v>#DIV/0!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s="17" customFormat="1" ht="30" customHeight="1" hidden="1">
      <c r="A119" s="13" t="s">
        <v>108</v>
      </c>
      <c r="B119" s="14" t="s">
        <v>109</v>
      </c>
      <c r="C119" s="40">
        <f>SUM(C120)</f>
        <v>0</v>
      </c>
      <c r="D119" s="40">
        <f>SUM(D120)</f>
        <v>0</v>
      </c>
      <c r="E119" s="64" t="e">
        <f t="shared" si="1"/>
        <v>#DIV/0!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s="17" customFormat="1" ht="30" customHeight="1" hidden="1">
      <c r="A120" s="13" t="s">
        <v>110</v>
      </c>
      <c r="B120" s="14" t="s">
        <v>111</v>
      </c>
      <c r="C120" s="40">
        <v>0</v>
      </c>
      <c r="D120" s="40">
        <v>0</v>
      </c>
      <c r="E120" s="64" t="e">
        <f t="shared" si="1"/>
        <v>#DIV/0!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s="17" customFormat="1" ht="45.75" customHeight="1" hidden="1">
      <c r="A121" s="13" t="s">
        <v>112</v>
      </c>
      <c r="B121" s="14" t="s">
        <v>113</v>
      </c>
      <c r="C121" s="40">
        <f>SUM(C122)</f>
        <v>0</v>
      </c>
      <c r="D121" s="40">
        <f>SUM(D122)</f>
        <v>0</v>
      </c>
      <c r="E121" s="64" t="e">
        <f t="shared" si="1"/>
        <v>#DIV/0!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s="17" customFormat="1" ht="47.25" customHeight="1" hidden="1">
      <c r="A122" s="13" t="s">
        <v>114</v>
      </c>
      <c r="B122" s="14" t="s">
        <v>115</v>
      </c>
      <c r="C122" s="40">
        <v>0</v>
      </c>
      <c r="D122" s="40">
        <v>0</v>
      </c>
      <c r="E122" s="64" t="e">
        <f t="shared" si="1"/>
        <v>#DIV/0!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s="17" customFormat="1" ht="30" customHeight="1" hidden="1">
      <c r="A123" s="13" t="s">
        <v>169</v>
      </c>
      <c r="B123" s="14" t="s">
        <v>107</v>
      </c>
      <c r="C123" s="40">
        <f>SUM(C124)</f>
        <v>0</v>
      </c>
      <c r="D123" s="40">
        <f>SUM(D124)</f>
        <v>0</v>
      </c>
      <c r="E123" s="64" t="e">
        <f t="shared" si="1"/>
        <v>#DIV/0!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s="17" customFormat="1" ht="45" customHeight="1" hidden="1">
      <c r="A124" s="13" t="s">
        <v>170</v>
      </c>
      <c r="B124" s="14" t="s">
        <v>107</v>
      </c>
      <c r="C124" s="40">
        <v>0</v>
      </c>
      <c r="D124" s="40">
        <v>0</v>
      </c>
      <c r="E124" s="64" t="e">
        <f t="shared" si="1"/>
        <v>#DIV/0!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s="17" customFormat="1" ht="30" customHeight="1" hidden="1">
      <c r="A125" s="13" t="s">
        <v>171</v>
      </c>
      <c r="B125" s="15" t="s">
        <v>173</v>
      </c>
      <c r="C125" s="40">
        <f>SUM(C126)</f>
        <v>17208.7</v>
      </c>
      <c r="D125" s="40">
        <f>SUM(D126)</f>
        <v>12434.31</v>
      </c>
      <c r="E125" s="64">
        <f t="shared" si="1"/>
        <v>72.25595193129057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s="17" customFormat="1" ht="30" customHeight="1">
      <c r="A126" s="13" t="s">
        <v>172</v>
      </c>
      <c r="B126" s="15" t="s">
        <v>164</v>
      </c>
      <c r="C126" s="40">
        <v>17208.7</v>
      </c>
      <c r="D126" s="40">
        <v>12434.31</v>
      </c>
      <c r="E126" s="65">
        <f t="shared" si="1"/>
        <v>72.25595193129057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s="17" customFormat="1" ht="30.75" customHeight="1" hidden="1">
      <c r="A127" s="13" t="s">
        <v>139</v>
      </c>
      <c r="B127" s="14" t="s">
        <v>142</v>
      </c>
      <c r="C127" s="40">
        <f>SUM(C128)</f>
        <v>0</v>
      </c>
      <c r="D127" s="40">
        <f>SUM(D128)</f>
        <v>0</v>
      </c>
      <c r="E127" s="65" t="e">
        <f t="shared" si="1"/>
        <v>#DIV/0!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s="17" customFormat="1" ht="33" customHeight="1" hidden="1">
      <c r="A128" s="13" t="s">
        <v>140</v>
      </c>
      <c r="B128" s="14" t="s">
        <v>141</v>
      </c>
      <c r="C128" s="40"/>
      <c r="D128" s="40"/>
      <c r="E128" s="65" t="e">
        <f t="shared" si="1"/>
        <v>#DIV/0!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s="17" customFormat="1" ht="32.25" customHeight="1" hidden="1">
      <c r="A129" s="8" t="s">
        <v>116</v>
      </c>
      <c r="B129" s="9" t="s">
        <v>117</v>
      </c>
      <c r="C129" s="39">
        <f>SUM(C130)</f>
        <v>0</v>
      </c>
      <c r="D129" s="39">
        <f>SUM(D130)</f>
        <v>0</v>
      </c>
      <c r="E129" s="65" t="e">
        <f t="shared" si="1"/>
        <v>#DIV/0!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s="17" customFormat="1" ht="30.75" customHeight="1" hidden="1">
      <c r="A130" s="13" t="s">
        <v>118</v>
      </c>
      <c r="B130" s="14" t="s">
        <v>119</v>
      </c>
      <c r="C130" s="40">
        <v>0</v>
      </c>
      <c r="D130" s="40">
        <v>0</v>
      </c>
      <c r="E130" s="65" t="e">
        <f t="shared" si="1"/>
        <v>#DIV/0!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17" customFormat="1" ht="30" customHeight="1" hidden="1">
      <c r="A131" s="13" t="s">
        <v>184</v>
      </c>
      <c r="B131" s="14" t="s">
        <v>187</v>
      </c>
      <c r="C131" s="40">
        <f>SUM(C132)</f>
        <v>10841.300000000001</v>
      </c>
      <c r="D131" s="40">
        <f>SUM(D132)</f>
        <v>6365.04</v>
      </c>
      <c r="E131" s="65">
        <f t="shared" si="1"/>
        <v>58.711040188907226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s="17" customFormat="1" ht="30" customHeight="1">
      <c r="A132" s="13" t="s">
        <v>185</v>
      </c>
      <c r="B132" s="14" t="s">
        <v>186</v>
      </c>
      <c r="C132" s="40">
        <f>10934.6-93.3</f>
        <v>10841.300000000001</v>
      </c>
      <c r="D132" s="40">
        <v>6365.04</v>
      </c>
      <c r="E132" s="65">
        <f t="shared" si="1"/>
        <v>58.711040188907226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s="12" customFormat="1" ht="47.25" customHeight="1" hidden="1">
      <c r="A133" s="13" t="s">
        <v>241</v>
      </c>
      <c r="B133" s="22" t="s">
        <v>242</v>
      </c>
      <c r="C133" s="40">
        <f>SUM(C134)</f>
        <v>0</v>
      </c>
      <c r="D133" s="40">
        <f>SUM(D134)</f>
        <v>0</v>
      </c>
      <c r="E133" s="65" t="e">
        <f t="shared" si="1"/>
        <v>#DIV/0!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s="17" customFormat="1" ht="45" customHeight="1" hidden="1">
      <c r="A134" s="13" t="s">
        <v>243</v>
      </c>
      <c r="B134" s="22" t="s">
        <v>244</v>
      </c>
      <c r="C134" s="40">
        <v>0</v>
      </c>
      <c r="D134" s="40">
        <v>0</v>
      </c>
      <c r="E134" s="65" t="e">
        <f aca="true" t="shared" si="2" ref="E134:E158">SUM(D134/C134*100)</f>
        <v>#DIV/0!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7" customFormat="1" ht="30" customHeight="1" hidden="1">
      <c r="A135" s="13" t="s">
        <v>269</v>
      </c>
      <c r="B135" s="14" t="s">
        <v>268</v>
      </c>
      <c r="C135" s="40">
        <f>SUM(C136)</f>
        <v>0</v>
      </c>
      <c r="D135" s="40">
        <f>SUM(D136)</f>
        <v>0</v>
      </c>
      <c r="E135" s="65" t="e">
        <f t="shared" si="2"/>
        <v>#DIV/0!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7" customFormat="1" ht="45" hidden="1">
      <c r="A136" s="13" t="s">
        <v>318</v>
      </c>
      <c r="B136" s="14" t="s">
        <v>319</v>
      </c>
      <c r="C136" s="40">
        <v>0</v>
      </c>
      <c r="D136" s="40">
        <v>0</v>
      </c>
      <c r="E136" s="65" t="e">
        <f t="shared" si="2"/>
        <v>#DIV/0!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s="17" customFormat="1" ht="15" hidden="1">
      <c r="A137" s="13" t="s">
        <v>190</v>
      </c>
      <c r="B137" s="14" t="s">
        <v>191</v>
      </c>
      <c r="C137" s="40">
        <f>SUM(C138)</f>
        <v>401575.6</v>
      </c>
      <c r="D137" s="40">
        <f>SUM(D138)</f>
        <v>319481.5</v>
      </c>
      <c r="E137" s="65">
        <f t="shared" si="2"/>
        <v>79.55699997709024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7" customFormat="1" ht="24.75" customHeight="1">
      <c r="A138" s="13" t="s">
        <v>189</v>
      </c>
      <c r="B138" s="14" t="s">
        <v>245</v>
      </c>
      <c r="C138" s="40">
        <f>278852.1+102422.6+15400.9+4900</f>
        <v>401575.6</v>
      </c>
      <c r="D138" s="40">
        <v>319481.5</v>
      </c>
      <c r="E138" s="65">
        <f t="shared" si="2"/>
        <v>79.55699997709024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7" customFormat="1" ht="22.5" customHeight="1">
      <c r="A139" s="8" t="s">
        <v>192</v>
      </c>
      <c r="B139" s="9" t="s">
        <v>193</v>
      </c>
      <c r="C139" s="39">
        <f>SUM(C140:C142)</f>
        <v>593.5</v>
      </c>
      <c r="D139" s="39">
        <f>SUM(D140:D142)</f>
        <v>66.99000000000001</v>
      </c>
      <c r="E139" s="64">
        <f t="shared" si="2"/>
        <v>11.287278854254424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7" customFormat="1" ht="45.75" customHeight="1">
      <c r="A140" s="13" t="s">
        <v>246</v>
      </c>
      <c r="B140" s="14" t="s">
        <v>247</v>
      </c>
      <c r="C140" s="40">
        <v>36</v>
      </c>
      <c r="D140" s="40">
        <v>11</v>
      </c>
      <c r="E140" s="64">
        <f t="shared" si="2"/>
        <v>30.555555555555557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7" customFormat="1" ht="47.25" customHeight="1">
      <c r="A141" s="13" t="s">
        <v>248</v>
      </c>
      <c r="B141" s="14" t="s">
        <v>249</v>
      </c>
      <c r="C141" s="40">
        <f>60.4-2.9</f>
        <v>57.5</v>
      </c>
      <c r="D141" s="40">
        <v>55.99</v>
      </c>
      <c r="E141" s="65">
        <f t="shared" si="2"/>
        <v>97.37391304347827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7" customFormat="1" ht="18" customHeight="1" hidden="1">
      <c r="A142" s="13" t="s">
        <v>198</v>
      </c>
      <c r="B142" s="14" t="s">
        <v>199</v>
      </c>
      <c r="C142" s="40">
        <v>500</v>
      </c>
      <c r="D142" s="40">
        <v>0</v>
      </c>
      <c r="E142" s="65">
        <f t="shared" si="2"/>
        <v>0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7" customFormat="1" ht="18" customHeight="1" hidden="1">
      <c r="A143" s="8" t="s">
        <v>250</v>
      </c>
      <c r="B143" s="9" t="s">
        <v>194</v>
      </c>
      <c r="C143" s="39">
        <f>SUM(C144)</f>
        <v>0</v>
      </c>
      <c r="D143" s="39">
        <f>SUM(D144)</f>
        <v>0</v>
      </c>
      <c r="E143" s="64" t="e">
        <f t="shared" si="2"/>
        <v>#DIV/0!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7" customFormat="1" ht="30" hidden="1">
      <c r="A144" s="13" t="s">
        <v>251</v>
      </c>
      <c r="B144" s="14" t="s">
        <v>252</v>
      </c>
      <c r="C144" s="40">
        <v>0</v>
      </c>
      <c r="D144" s="40">
        <v>0</v>
      </c>
      <c r="E144" s="64" t="e">
        <f t="shared" si="2"/>
        <v>#DIV/0!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7" customFormat="1" ht="45" customHeight="1" hidden="1">
      <c r="A145" s="8" t="s">
        <v>121</v>
      </c>
      <c r="B145" s="9" t="s">
        <v>122</v>
      </c>
      <c r="C145" s="39">
        <f>SUM(C146+C149)</f>
        <v>0</v>
      </c>
      <c r="D145" s="39">
        <f>SUM(D146+D149)</f>
        <v>0</v>
      </c>
      <c r="E145" s="64" t="e">
        <f t="shared" si="2"/>
        <v>#DIV/0!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7" customFormat="1" ht="29.25" customHeight="1" hidden="1">
      <c r="A146" s="8" t="s">
        <v>123</v>
      </c>
      <c r="B146" s="9" t="s">
        <v>124</v>
      </c>
      <c r="C146" s="39">
        <f>SUM(C147)</f>
        <v>0</v>
      </c>
      <c r="D146" s="39">
        <f>SUM(D147)</f>
        <v>0</v>
      </c>
      <c r="E146" s="64" t="e">
        <f t="shared" si="2"/>
        <v>#DIV/0!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7" customFormat="1" ht="30" hidden="1">
      <c r="A147" s="13" t="s">
        <v>125</v>
      </c>
      <c r="B147" s="14" t="s">
        <v>126</v>
      </c>
      <c r="C147" s="40">
        <f>SUM(C148)</f>
        <v>0</v>
      </c>
      <c r="D147" s="40">
        <f>SUM(D148)</f>
        <v>0</v>
      </c>
      <c r="E147" s="64" t="e">
        <f t="shared" si="2"/>
        <v>#DIV/0!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ht="30" hidden="1">
      <c r="A148" s="13" t="s">
        <v>127</v>
      </c>
      <c r="B148" s="14" t="s">
        <v>128</v>
      </c>
      <c r="C148" s="40">
        <v>0</v>
      </c>
      <c r="D148" s="40">
        <v>0</v>
      </c>
      <c r="E148" s="64" t="e">
        <f t="shared" si="2"/>
        <v>#DIV/0!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2" customFormat="1" ht="31.5" hidden="1">
      <c r="A149" s="8" t="s">
        <v>129</v>
      </c>
      <c r="B149" s="9" t="s">
        <v>130</v>
      </c>
      <c r="C149" s="39">
        <f>SUM(C150)</f>
        <v>0</v>
      </c>
      <c r="D149" s="39">
        <f>SUM(D150)</f>
        <v>0</v>
      </c>
      <c r="E149" s="64" t="e">
        <f t="shared" si="2"/>
        <v>#DIV/0!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s="12" customFormat="1" ht="30" hidden="1">
      <c r="A150" s="13" t="s">
        <v>131</v>
      </c>
      <c r="B150" s="14" t="s">
        <v>132</v>
      </c>
      <c r="C150" s="40">
        <f>SUM(C151)</f>
        <v>0</v>
      </c>
      <c r="D150" s="40">
        <f>SUM(D151)</f>
        <v>0</v>
      </c>
      <c r="E150" s="64" t="e">
        <f t="shared" si="2"/>
        <v>#DIV/0!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s="17" customFormat="1" ht="30" hidden="1">
      <c r="A151" s="13" t="s">
        <v>133</v>
      </c>
      <c r="B151" s="14" t="s">
        <v>134</v>
      </c>
      <c r="C151" s="40">
        <v>0</v>
      </c>
      <c r="D151" s="40">
        <v>0</v>
      </c>
      <c r="E151" s="64" t="e">
        <f t="shared" si="2"/>
        <v>#DIV/0!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s="17" customFormat="1" ht="15.75" hidden="1">
      <c r="A152" s="23"/>
      <c r="B152" s="24" t="s">
        <v>135</v>
      </c>
      <c r="C152" s="42">
        <f>SUM(C94+C5)</f>
        <v>599953.73</v>
      </c>
      <c r="D152" s="42">
        <f>SUM(D94+D5)</f>
        <v>453554.74999999994</v>
      </c>
      <c r="E152" s="64">
        <f t="shared" si="2"/>
        <v>75.59828822132665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s="12" customFormat="1" ht="31.5" hidden="1">
      <c r="A153" s="8" t="s">
        <v>129</v>
      </c>
      <c r="B153" s="9" t="s">
        <v>130</v>
      </c>
      <c r="C153" s="45">
        <f>SUM(C154)</f>
        <v>0</v>
      </c>
      <c r="D153" s="45">
        <f>SUM(D154)</f>
        <v>0</v>
      </c>
      <c r="E153" s="64" t="e">
        <f t="shared" si="2"/>
        <v>#DIV/0!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17" customFormat="1" ht="30" hidden="1">
      <c r="A154" s="13" t="s">
        <v>131</v>
      </c>
      <c r="B154" s="14" t="s">
        <v>132</v>
      </c>
      <c r="C154" s="46">
        <f>SUM(C155)</f>
        <v>0</v>
      </c>
      <c r="D154" s="46">
        <f>SUM(D155)</f>
        <v>0</v>
      </c>
      <c r="E154" s="64" t="e">
        <f t="shared" si="2"/>
        <v>#DIV/0!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s="17" customFormat="1" ht="30" hidden="1">
      <c r="A155" s="13" t="s">
        <v>133</v>
      </c>
      <c r="B155" s="14" t="s">
        <v>134</v>
      </c>
      <c r="C155" s="46">
        <v>0</v>
      </c>
      <c r="D155" s="46">
        <v>0</v>
      </c>
      <c r="E155" s="64" t="e">
        <f t="shared" si="2"/>
        <v>#DIV/0!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s="17" customFormat="1" ht="31.5">
      <c r="A156" s="13" t="s">
        <v>291</v>
      </c>
      <c r="B156" s="55" t="s">
        <v>292</v>
      </c>
      <c r="C156" s="47">
        <f>SUM(C157)</f>
        <v>0</v>
      </c>
      <c r="D156" s="47">
        <f>SUM(D157)</f>
        <v>-10.39</v>
      </c>
      <c r="E156" s="64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s="17" customFormat="1" ht="18.75" customHeight="1">
      <c r="A157" s="13" t="s">
        <v>293</v>
      </c>
      <c r="B157" s="56" t="s">
        <v>294</v>
      </c>
      <c r="C157" s="48"/>
      <c r="D157" s="48">
        <v>-10.39</v>
      </c>
      <c r="E157" s="64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s="12" customFormat="1" ht="15.75">
      <c r="A158" s="23"/>
      <c r="B158" s="24" t="s">
        <v>135</v>
      </c>
      <c r="C158" s="67">
        <f>SUM(C94+C5)</f>
        <v>599953.73</v>
      </c>
      <c r="D158" s="67">
        <f>SUM(D94+D5)</f>
        <v>453554.74999999994</v>
      </c>
      <c r="E158" s="64">
        <f t="shared" si="2"/>
        <v>75.59828822132665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4" s="1" customFormat="1" ht="15">
      <c r="A159" s="50"/>
      <c r="B159" s="5"/>
      <c r="C159" s="4"/>
      <c r="D159" s="68"/>
    </row>
    <row r="160" spans="1:5" s="1" customFormat="1" ht="15">
      <c r="A160" s="50"/>
      <c r="B160" s="5"/>
      <c r="C160" s="43"/>
      <c r="D160" s="69"/>
      <c r="E160" s="43"/>
    </row>
    <row r="161" spans="1:5" s="1" customFormat="1" ht="15">
      <c r="A161" s="50"/>
      <c r="B161" s="5"/>
      <c r="C161" s="43"/>
      <c r="D161" s="69"/>
      <c r="E161" s="43"/>
    </row>
    <row r="162" spans="1:5" s="1" customFormat="1" ht="15">
      <c r="A162" s="50"/>
      <c r="B162" s="5"/>
      <c r="C162" s="43"/>
      <c r="D162" s="69"/>
      <c r="E162" s="4"/>
    </row>
    <row r="163" spans="1:4" s="1" customFormat="1" ht="15">
      <c r="A163" s="50"/>
      <c r="B163" s="5"/>
      <c r="C163" s="69"/>
      <c r="D163" s="69"/>
    </row>
    <row r="164" spans="1:4" s="1" customFormat="1" ht="15">
      <c r="A164" s="50"/>
      <c r="B164" s="5"/>
      <c r="C164" s="4"/>
      <c r="D164" s="69"/>
    </row>
  </sheetData>
  <sheetProtection/>
  <mergeCells count="1">
    <mergeCell ref="B2:C3"/>
  </mergeCells>
  <printOptions/>
  <pageMargins left="0.6" right="0.21" top="0.52" bottom="0.42" header="0.65" footer="0.57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6"/>
  <sheetViews>
    <sheetView tabSelected="1" zoomScale="75" zoomScaleNormal="75" zoomScalePageLayoutView="0" workbookViewId="0" topLeftCell="A1">
      <pane xSplit="2" ySplit="6" topLeftCell="C12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129" sqref="B129"/>
    </sheetView>
  </sheetViews>
  <sheetFormatPr defaultColWidth="9.00390625" defaultRowHeight="12.75"/>
  <cols>
    <col min="1" max="1" width="34.375" style="50" customWidth="1"/>
    <col min="2" max="2" width="81.375" style="51" customWidth="1"/>
    <col min="3" max="3" width="15.125" style="52" customWidth="1"/>
    <col min="4" max="4" width="14.125" style="1" customWidth="1"/>
    <col min="5" max="5" width="8.25390625" style="1" customWidth="1"/>
    <col min="6" max="6" width="15.00390625" style="1" hidden="1" customWidth="1"/>
    <col min="7" max="7" width="10.00390625" style="1" hidden="1" customWidth="1"/>
    <col min="8" max="8" width="11.25390625" style="1" customWidth="1"/>
    <col min="9" max="9" width="11.00390625" style="1" customWidth="1"/>
    <col min="10" max="11" width="11.125" style="1" customWidth="1"/>
    <col min="12" max="12" width="11.00390625" style="1" customWidth="1"/>
    <col min="13" max="13" width="10.875" style="1" customWidth="1"/>
    <col min="14" max="14" width="11.625" style="1" customWidth="1"/>
    <col min="15" max="15" width="11.375" style="1" customWidth="1"/>
    <col min="16" max="18" width="11.25390625" style="1" customWidth="1"/>
    <col min="19" max="19" width="10.75390625" style="1" customWidth="1"/>
    <col min="20" max="20" width="12.125" style="1" customWidth="1"/>
    <col min="21" max="21" width="10.375" style="1" customWidth="1"/>
    <col min="22" max="22" width="11.00390625" style="1" customWidth="1"/>
    <col min="23" max="23" width="10.75390625" style="1" customWidth="1"/>
    <col min="24" max="24" width="10.375" style="1" customWidth="1"/>
    <col min="25" max="26" width="10.625" style="1" customWidth="1"/>
    <col min="27" max="27" width="10.875" style="1" customWidth="1"/>
    <col min="28" max="28" width="11.25390625" style="1" customWidth="1"/>
    <col min="29" max="29" width="9.625" style="1" bestFit="1" customWidth="1"/>
    <col min="30" max="30" width="9.125" style="1" customWidth="1"/>
  </cols>
  <sheetData>
    <row r="1" ht="15">
      <c r="C1" s="60" t="s">
        <v>299</v>
      </c>
    </row>
    <row r="2" ht="15">
      <c r="C2" s="61" t="s">
        <v>301</v>
      </c>
    </row>
    <row r="3" ht="15">
      <c r="C3" s="60"/>
    </row>
    <row r="4" ht="15">
      <c r="C4" s="60"/>
    </row>
    <row r="5" spans="2:3" ht="12.75">
      <c r="B5" s="72" t="s">
        <v>300</v>
      </c>
      <c r="C5" s="73"/>
    </row>
    <row r="6" spans="2:3" ht="23.25" customHeight="1">
      <c r="B6" s="73"/>
      <c r="C6" s="73"/>
    </row>
    <row r="7" spans="1:26" s="5" customFormat="1" ht="51" customHeight="1">
      <c r="A7" s="6" t="s">
        <v>0</v>
      </c>
      <c r="B7" s="57"/>
      <c r="C7" s="62" t="s">
        <v>302</v>
      </c>
      <c r="D7" s="6" t="s">
        <v>323</v>
      </c>
      <c r="E7" s="6" t="s">
        <v>308</v>
      </c>
      <c r="F7" s="6" t="s">
        <v>307</v>
      </c>
      <c r="G7" s="6" t="s">
        <v>322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2" customFormat="1" ht="31.5">
      <c r="A8" s="8" t="s">
        <v>1</v>
      </c>
      <c r="B8" s="9" t="s">
        <v>2</v>
      </c>
      <c r="C8" s="39">
        <f>SUM(C9+C19+C26+C36+C42+C53+C61+C63+C66+C72+C90+C34+C95+C17)</f>
        <v>63496.9</v>
      </c>
      <c r="D8" s="39">
        <f>SUM(D9+D19+D26+D36+D42+D53+D61+D63+D66+D72+D90+D34+D95+D17)</f>
        <v>64572.70000000001</v>
      </c>
      <c r="E8" s="64">
        <f>SUM(D8/C8*100)</f>
        <v>101.6942559400538</v>
      </c>
      <c r="F8" s="39">
        <f>SUM(F9+F19+F26+F36+F42+F53+F61+F63+F66+F72+F90+F34+F95+F17)</f>
        <v>42669.06000000001</v>
      </c>
      <c r="G8" s="64">
        <f>SUM(D8/F8*100)</f>
        <v>151.33377674596065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</row>
    <row r="9" spans="1:26" s="12" customFormat="1" ht="24.75" customHeight="1" hidden="1">
      <c r="A9" s="8" t="s">
        <v>3</v>
      </c>
      <c r="B9" s="9" t="s">
        <v>4</v>
      </c>
      <c r="C9" s="39">
        <f>SUM(C10)</f>
        <v>37402</v>
      </c>
      <c r="D9" s="39">
        <f>SUM(D10)</f>
        <v>38631.8</v>
      </c>
      <c r="E9" s="64">
        <f aca="true" t="shared" si="0" ref="E9:E72">SUM(D9/C9*100)</f>
        <v>103.28805946206086</v>
      </c>
      <c r="F9" s="39">
        <f>SUM(F10)</f>
        <v>26992.25</v>
      </c>
      <c r="G9" s="64">
        <f aca="true" t="shared" si="1" ref="G9:G72">SUM(D9/F9*100)</f>
        <v>143.12182200446426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17" customFormat="1" ht="18" customHeight="1">
      <c r="A10" s="8" t="s">
        <v>5</v>
      </c>
      <c r="B10" s="9" t="s">
        <v>258</v>
      </c>
      <c r="C10" s="39">
        <f>SUM(C13+C14+C15+C16)</f>
        <v>37402</v>
      </c>
      <c r="D10" s="39">
        <f>SUM(D13+D14+D15+D16)</f>
        <v>38631.8</v>
      </c>
      <c r="E10" s="64">
        <f t="shared" si="0"/>
        <v>103.28805946206086</v>
      </c>
      <c r="F10" s="39">
        <f>SUM(F13+F14+F15+F16)</f>
        <v>26992.25</v>
      </c>
      <c r="G10" s="64">
        <f t="shared" si="1"/>
        <v>143.12182200446426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30" hidden="1">
      <c r="A11" s="13" t="s">
        <v>6</v>
      </c>
      <c r="B11" s="14" t="s">
        <v>7</v>
      </c>
      <c r="C11" s="40">
        <v>0</v>
      </c>
      <c r="D11" s="40">
        <v>0</v>
      </c>
      <c r="E11" s="64" t="e">
        <f t="shared" si="0"/>
        <v>#DIV/0!</v>
      </c>
      <c r="F11" s="40">
        <v>0</v>
      </c>
      <c r="G11" s="64" t="e">
        <f t="shared" si="1"/>
        <v>#DIV/0!</v>
      </c>
      <c r="H11" s="18"/>
      <c r="I11" s="16"/>
      <c r="J11" s="18"/>
      <c r="K11" s="16"/>
      <c r="L11" s="18"/>
      <c r="M11" s="16"/>
      <c r="N11" s="18"/>
      <c r="O11" s="16"/>
      <c r="P11" s="18"/>
      <c r="Q11" s="16"/>
      <c r="R11" s="18"/>
      <c r="S11" s="16"/>
      <c r="T11" s="18"/>
      <c r="U11" s="16"/>
      <c r="V11" s="18"/>
      <c r="W11" s="16"/>
      <c r="X11" s="18"/>
      <c r="Y11" s="16"/>
      <c r="Z11" s="16"/>
    </row>
    <row r="12" spans="1:26" s="17" customFormat="1" ht="30.75" customHeight="1" hidden="1">
      <c r="A12" s="13" t="s">
        <v>9</v>
      </c>
      <c r="B12" s="14" t="s">
        <v>10</v>
      </c>
      <c r="C12" s="40">
        <f>SUM(C13+C15)</f>
        <v>37302</v>
      </c>
      <c r="D12" s="40">
        <f>SUM(D13+D15)</f>
        <v>38396.5</v>
      </c>
      <c r="E12" s="64">
        <f t="shared" si="0"/>
        <v>102.93415902632566</v>
      </c>
      <c r="F12" s="40">
        <f>SUM(F13+F15)</f>
        <v>26902.45</v>
      </c>
      <c r="G12" s="64">
        <f t="shared" si="1"/>
        <v>142.72491910588067</v>
      </c>
      <c r="H12" s="18"/>
      <c r="I12" s="16"/>
      <c r="J12" s="18"/>
      <c r="K12" s="16"/>
      <c r="L12" s="18"/>
      <c r="M12" s="16"/>
      <c r="N12" s="18"/>
      <c r="O12" s="16"/>
      <c r="P12" s="18"/>
      <c r="Q12" s="16"/>
      <c r="R12" s="18"/>
      <c r="S12" s="16"/>
      <c r="T12" s="18"/>
      <c r="U12" s="16"/>
      <c r="V12" s="18"/>
      <c r="W12" s="16"/>
      <c r="X12" s="18"/>
      <c r="Y12" s="16"/>
      <c r="Z12" s="16"/>
    </row>
    <row r="13" spans="1:26" s="17" customFormat="1" ht="62.25" customHeight="1">
      <c r="A13" s="13" t="s">
        <v>6</v>
      </c>
      <c r="B13" s="14" t="s">
        <v>11</v>
      </c>
      <c r="C13" s="40">
        <v>37000</v>
      </c>
      <c r="D13" s="40">
        <v>38037.6</v>
      </c>
      <c r="E13" s="65">
        <f t="shared" si="0"/>
        <v>102.80432432432431</v>
      </c>
      <c r="F13" s="40">
        <v>26763.47</v>
      </c>
      <c r="G13" s="64">
        <f t="shared" si="1"/>
        <v>142.12506823666735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ht="62.25" customHeight="1">
      <c r="A14" s="13" t="s">
        <v>9</v>
      </c>
      <c r="B14" s="14" t="s">
        <v>200</v>
      </c>
      <c r="C14" s="40">
        <v>30</v>
      </c>
      <c r="D14" s="40">
        <v>28</v>
      </c>
      <c r="E14" s="65">
        <f t="shared" si="0"/>
        <v>93.33333333333333</v>
      </c>
      <c r="F14" s="40">
        <v>21.17</v>
      </c>
      <c r="G14" s="64">
        <f t="shared" si="1"/>
        <v>132.26263580538497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ht="45" customHeight="1">
      <c r="A15" s="13" t="s">
        <v>287</v>
      </c>
      <c r="B15" s="53" t="s">
        <v>288</v>
      </c>
      <c r="C15" s="40">
        <v>302</v>
      </c>
      <c r="D15" s="40">
        <v>358.9</v>
      </c>
      <c r="E15" s="65">
        <f t="shared" si="0"/>
        <v>118.841059602649</v>
      </c>
      <c r="F15" s="40">
        <v>138.98</v>
      </c>
      <c r="G15" s="64">
        <f t="shared" si="1"/>
        <v>258.23859548136426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47.25" customHeight="1">
      <c r="A16" s="13" t="s">
        <v>280</v>
      </c>
      <c r="B16" s="22" t="s">
        <v>289</v>
      </c>
      <c r="C16" s="40">
        <v>70</v>
      </c>
      <c r="D16" s="40">
        <v>207.3</v>
      </c>
      <c r="E16" s="65">
        <f t="shared" si="0"/>
        <v>296.14285714285717</v>
      </c>
      <c r="F16" s="40">
        <v>68.63</v>
      </c>
      <c r="G16" s="64">
        <f t="shared" si="1"/>
        <v>302.05449511875275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2" customFormat="1" ht="33.75" customHeight="1">
      <c r="A17" s="8" t="s">
        <v>296</v>
      </c>
      <c r="B17" s="58" t="s">
        <v>298</v>
      </c>
      <c r="C17" s="39">
        <f>SUM(C18)</f>
        <v>360</v>
      </c>
      <c r="D17" s="39">
        <f>SUM(D18)</f>
        <v>358.3</v>
      </c>
      <c r="E17" s="64">
        <f t="shared" si="0"/>
        <v>99.52777777777779</v>
      </c>
      <c r="F17" s="39">
        <f>SUM(F18)</f>
        <v>182.19</v>
      </c>
      <c r="G17" s="64">
        <f t="shared" si="1"/>
        <v>196.66282452384874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7" customFormat="1" ht="33" customHeight="1">
      <c r="A18" s="13" t="s">
        <v>297</v>
      </c>
      <c r="B18" s="59" t="s">
        <v>295</v>
      </c>
      <c r="C18" s="40">
        <v>360</v>
      </c>
      <c r="D18" s="40">
        <v>358.3</v>
      </c>
      <c r="E18" s="65">
        <f t="shared" si="0"/>
        <v>99.52777777777779</v>
      </c>
      <c r="F18" s="40">
        <v>182.19</v>
      </c>
      <c r="G18" s="64">
        <f t="shared" si="1"/>
        <v>196.66282452384874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7" customFormat="1" ht="24.75" customHeight="1">
      <c r="A19" s="8" t="s">
        <v>12</v>
      </c>
      <c r="B19" s="9" t="s">
        <v>13</v>
      </c>
      <c r="C19" s="39">
        <f>SUM(C20+C24+C25)</f>
        <v>8325.8</v>
      </c>
      <c r="D19" s="39">
        <f>SUM(D20+D24+D25)</f>
        <v>8545.900000000001</v>
      </c>
      <c r="E19" s="64">
        <f t="shared" si="0"/>
        <v>102.64358980518391</v>
      </c>
      <c r="F19" s="39">
        <f>SUM(F20+F24+F25)</f>
        <v>7013.69</v>
      </c>
      <c r="G19" s="64">
        <f t="shared" si="1"/>
        <v>121.84598977143276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2" customFormat="1" ht="31.5" customHeight="1" hidden="1">
      <c r="A20" s="13" t="s">
        <v>144</v>
      </c>
      <c r="B20" s="14" t="s">
        <v>147</v>
      </c>
      <c r="C20" s="40">
        <f>SUM(C21:C23)</f>
        <v>0</v>
      </c>
      <c r="D20" s="40">
        <f>SUM(D21:D23)</f>
        <v>0</v>
      </c>
      <c r="E20" s="64" t="e">
        <f t="shared" si="0"/>
        <v>#DIV/0!</v>
      </c>
      <c r="F20" s="40">
        <f>SUM(F21:F23)</f>
        <v>0</v>
      </c>
      <c r="G20" s="64" t="e">
        <f t="shared" si="1"/>
        <v>#DIV/0!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30.75" customHeight="1" hidden="1">
      <c r="A21" s="13" t="s">
        <v>145</v>
      </c>
      <c r="B21" s="14" t="s">
        <v>148</v>
      </c>
      <c r="C21" s="40">
        <v>0</v>
      </c>
      <c r="D21" s="40">
        <v>0</v>
      </c>
      <c r="E21" s="64" t="e">
        <f t="shared" si="0"/>
        <v>#DIV/0!</v>
      </c>
      <c r="F21" s="40">
        <v>0</v>
      </c>
      <c r="G21" s="64" t="e">
        <f t="shared" si="1"/>
        <v>#DIV/0!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30" hidden="1">
      <c r="A22" s="13" t="s">
        <v>146</v>
      </c>
      <c r="B22" s="14" t="s">
        <v>149</v>
      </c>
      <c r="C22" s="40">
        <v>0</v>
      </c>
      <c r="D22" s="40">
        <v>0</v>
      </c>
      <c r="E22" s="64" t="e">
        <f t="shared" si="0"/>
        <v>#DIV/0!</v>
      </c>
      <c r="F22" s="40">
        <v>0</v>
      </c>
      <c r="G22" s="64" t="e">
        <f t="shared" si="1"/>
        <v>#DIV/0!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24" customHeight="1" hidden="1">
      <c r="A23" s="13" t="s">
        <v>281</v>
      </c>
      <c r="B23" s="14" t="s">
        <v>282</v>
      </c>
      <c r="C23" s="40">
        <v>0</v>
      </c>
      <c r="D23" s="40">
        <v>0</v>
      </c>
      <c r="E23" s="64" t="e">
        <f t="shared" si="0"/>
        <v>#DIV/0!</v>
      </c>
      <c r="F23" s="40">
        <v>0</v>
      </c>
      <c r="G23" s="64" t="e">
        <f t="shared" si="1"/>
        <v>#DIV/0!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18" customHeight="1">
      <c r="A24" s="13" t="s">
        <v>14</v>
      </c>
      <c r="B24" s="14" t="s">
        <v>15</v>
      </c>
      <c r="C24" s="40">
        <v>8000</v>
      </c>
      <c r="D24" s="40">
        <v>8205.2</v>
      </c>
      <c r="E24" s="65">
        <f t="shared" si="0"/>
        <v>102.56500000000001</v>
      </c>
      <c r="F24" s="40">
        <v>6806.71</v>
      </c>
      <c r="G24" s="64">
        <f t="shared" si="1"/>
        <v>120.54575558529746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7" customFormat="1" ht="19.5" customHeight="1">
      <c r="A25" s="13" t="s">
        <v>16</v>
      </c>
      <c r="B25" s="14" t="s">
        <v>17</v>
      </c>
      <c r="C25" s="40">
        <v>325.8</v>
      </c>
      <c r="D25" s="40">
        <v>340.7</v>
      </c>
      <c r="E25" s="65">
        <f t="shared" si="0"/>
        <v>104.573357888275</v>
      </c>
      <c r="F25" s="40">
        <v>206.98</v>
      </c>
      <c r="G25" s="64">
        <f t="shared" si="1"/>
        <v>164.60527587206494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8.75" customHeight="1" hidden="1">
      <c r="A26" s="8" t="s">
        <v>18</v>
      </c>
      <c r="B26" s="9" t="s">
        <v>19</v>
      </c>
      <c r="C26" s="39">
        <f>SUM(C27)</f>
        <v>0</v>
      </c>
      <c r="D26" s="39">
        <f>SUM(D27)</f>
        <v>0</v>
      </c>
      <c r="E26" s="64" t="e">
        <f t="shared" si="0"/>
        <v>#DIV/0!</v>
      </c>
      <c r="F26" s="39">
        <f>SUM(F27)</f>
        <v>0</v>
      </c>
      <c r="G26" s="64" t="e">
        <f t="shared" si="1"/>
        <v>#DIV/0!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2" customFormat="1" ht="30" hidden="1">
      <c r="A27" s="13" t="s">
        <v>150</v>
      </c>
      <c r="B27" s="14" t="s">
        <v>151</v>
      </c>
      <c r="C27" s="40">
        <f>SUM(C28:C29)</f>
        <v>0</v>
      </c>
      <c r="D27" s="40">
        <f>SUM(D28:D29)</f>
        <v>0</v>
      </c>
      <c r="E27" s="64" t="e">
        <f t="shared" si="0"/>
        <v>#DIV/0!</v>
      </c>
      <c r="F27" s="40">
        <f>SUM(F28:F29)</f>
        <v>0</v>
      </c>
      <c r="G27" s="64" t="e">
        <f t="shared" si="1"/>
        <v>#DIV/0!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7" customFormat="1" ht="18.75" customHeight="1" hidden="1">
      <c r="A28" s="13" t="s">
        <v>152</v>
      </c>
      <c r="B28" s="14" t="s">
        <v>154</v>
      </c>
      <c r="C28" s="40">
        <v>0</v>
      </c>
      <c r="D28" s="40">
        <v>0</v>
      </c>
      <c r="E28" s="64" t="e">
        <f t="shared" si="0"/>
        <v>#DIV/0!</v>
      </c>
      <c r="F28" s="40">
        <v>0</v>
      </c>
      <c r="G28" s="64" t="e">
        <f t="shared" si="1"/>
        <v>#DIV/0!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18.75" customHeight="1" hidden="1">
      <c r="A29" s="13" t="s">
        <v>153</v>
      </c>
      <c r="B29" s="14" t="s">
        <v>155</v>
      </c>
      <c r="C29" s="40">
        <v>0</v>
      </c>
      <c r="D29" s="40">
        <v>0</v>
      </c>
      <c r="E29" s="64" t="e">
        <f t="shared" si="0"/>
        <v>#DIV/0!</v>
      </c>
      <c r="F29" s="40">
        <v>0</v>
      </c>
      <c r="G29" s="64" t="e">
        <f t="shared" si="1"/>
        <v>#DIV/0!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7" customFormat="1" ht="18.75" customHeight="1" hidden="1">
      <c r="A30" s="13" t="s">
        <v>20</v>
      </c>
      <c r="B30" s="14" t="s">
        <v>21</v>
      </c>
      <c r="C30" s="40">
        <f>SUM(C31)</f>
        <v>0</v>
      </c>
      <c r="D30" s="40">
        <f>SUM(D31)</f>
        <v>0</v>
      </c>
      <c r="E30" s="64" t="e">
        <f t="shared" si="0"/>
        <v>#DIV/0!</v>
      </c>
      <c r="F30" s="40">
        <f>SUM(F31)</f>
        <v>0</v>
      </c>
      <c r="G30" s="64" t="e">
        <f t="shared" si="1"/>
        <v>#DIV/0!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60" hidden="1">
      <c r="A31" s="13" t="s">
        <v>22</v>
      </c>
      <c r="B31" s="14" t="s">
        <v>23</v>
      </c>
      <c r="C31" s="40">
        <v>0</v>
      </c>
      <c r="D31" s="40">
        <v>0</v>
      </c>
      <c r="E31" s="64" t="e">
        <f t="shared" si="0"/>
        <v>#DIV/0!</v>
      </c>
      <c r="F31" s="40">
        <v>0</v>
      </c>
      <c r="G31" s="64" t="e">
        <f t="shared" si="1"/>
        <v>#DIV/0!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60" customHeight="1" hidden="1">
      <c r="A32" s="13" t="s">
        <v>24</v>
      </c>
      <c r="B32" s="14" t="s">
        <v>25</v>
      </c>
      <c r="C32" s="40">
        <f>SUM(C33)</f>
        <v>0</v>
      </c>
      <c r="D32" s="40">
        <f>SUM(D33)</f>
        <v>0</v>
      </c>
      <c r="E32" s="64" t="e">
        <f t="shared" si="0"/>
        <v>#DIV/0!</v>
      </c>
      <c r="F32" s="40">
        <f>SUM(F33)</f>
        <v>0</v>
      </c>
      <c r="G32" s="64" t="e">
        <f t="shared" si="1"/>
        <v>#DIV/0!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7" customFormat="1" ht="60" hidden="1">
      <c r="A33" s="13" t="s">
        <v>26</v>
      </c>
      <c r="B33" s="14" t="s">
        <v>27</v>
      </c>
      <c r="C33" s="40" t="s">
        <v>8</v>
      </c>
      <c r="D33" s="40" t="s">
        <v>8</v>
      </c>
      <c r="E33" s="64" t="e">
        <f t="shared" si="0"/>
        <v>#DIV/0!</v>
      </c>
      <c r="F33" s="40" t="s">
        <v>8</v>
      </c>
      <c r="G33" s="64" t="e">
        <f t="shared" si="1"/>
        <v>#DIV/0!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7" customFormat="1" ht="31.5" hidden="1">
      <c r="A34" s="8" t="s">
        <v>156</v>
      </c>
      <c r="B34" s="9" t="s">
        <v>157</v>
      </c>
      <c r="C34" s="39">
        <f>SUM(C35)</f>
        <v>0</v>
      </c>
      <c r="D34" s="39">
        <f>SUM(D35)</f>
        <v>0</v>
      </c>
      <c r="E34" s="64" t="e">
        <f t="shared" si="0"/>
        <v>#DIV/0!</v>
      </c>
      <c r="F34" s="39">
        <f>SUM(F35)</f>
        <v>0</v>
      </c>
      <c r="G34" s="64" t="e">
        <f t="shared" si="1"/>
        <v>#DIV/0!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2" customFormat="1" ht="30" hidden="1">
      <c r="A35" s="13" t="s">
        <v>159</v>
      </c>
      <c r="B35" s="14" t="s">
        <v>158</v>
      </c>
      <c r="C35" s="40">
        <v>0</v>
      </c>
      <c r="D35" s="40">
        <v>0</v>
      </c>
      <c r="E35" s="64" t="e">
        <f t="shared" si="0"/>
        <v>#DIV/0!</v>
      </c>
      <c r="F35" s="40">
        <v>0</v>
      </c>
      <c r="G35" s="64" t="e">
        <f t="shared" si="1"/>
        <v>#DIV/0!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s="17" customFormat="1" ht="31.5">
      <c r="A36" s="8" t="s">
        <v>28</v>
      </c>
      <c r="B36" s="9" t="s">
        <v>29</v>
      </c>
      <c r="C36" s="39">
        <f>SUM(C37+C39)</f>
        <v>2450</v>
      </c>
      <c r="D36" s="39">
        <f>SUM(D37+D39)</f>
        <v>2471.1</v>
      </c>
      <c r="E36" s="64">
        <f t="shared" si="0"/>
        <v>100.86122448979592</v>
      </c>
      <c r="F36" s="39">
        <f>SUM(F37+F39)</f>
        <v>1459.43</v>
      </c>
      <c r="G36" s="64">
        <f t="shared" si="1"/>
        <v>169.31952885715654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2" customFormat="1" ht="30.75" customHeight="1" hidden="1">
      <c r="A37" s="13" t="s">
        <v>30</v>
      </c>
      <c r="B37" s="14" t="s">
        <v>31</v>
      </c>
      <c r="C37" s="40">
        <f>SUM(C38)</f>
        <v>1950</v>
      </c>
      <c r="D37" s="40">
        <f>SUM(D38)</f>
        <v>1965.6</v>
      </c>
      <c r="E37" s="64">
        <f t="shared" si="0"/>
        <v>100.8</v>
      </c>
      <c r="F37" s="40">
        <f>SUM(F38)</f>
        <v>1194.43</v>
      </c>
      <c r="G37" s="64">
        <f t="shared" si="1"/>
        <v>164.56385053958792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s="17" customFormat="1" ht="31.5" customHeight="1">
      <c r="A38" s="13" t="s">
        <v>32</v>
      </c>
      <c r="B38" s="14" t="s">
        <v>33</v>
      </c>
      <c r="C38" s="40">
        <v>1950</v>
      </c>
      <c r="D38" s="40">
        <v>1965.6</v>
      </c>
      <c r="E38" s="65">
        <f t="shared" si="0"/>
        <v>100.8</v>
      </c>
      <c r="F38" s="40">
        <v>1194.43</v>
      </c>
      <c r="G38" s="64">
        <f t="shared" si="1"/>
        <v>164.56385053958792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29.25" customHeight="1" hidden="1">
      <c r="A39" s="13" t="s">
        <v>34</v>
      </c>
      <c r="B39" s="14" t="s">
        <v>35</v>
      </c>
      <c r="C39" s="40">
        <f>SUM(C40:C41)</f>
        <v>500</v>
      </c>
      <c r="D39" s="40">
        <f>SUM(D40:D41)</f>
        <v>505.5</v>
      </c>
      <c r="E39" s="65">
        <f t="shared" si="0"/>
        <v>101.1</v>
      </c>
      <c r="F39" s="40">
        <f>SUM(F40:F41)</f>
        <v>265</v>
      </c>
      <c r="G39" s="64">
        <f t="shared" si="1"/>
        <v>190.75471698113208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7" customFormat="1" ht="60">
      <c r="A40" s="13" t="s">
        <v>201</v>
      </c>
      <c r="B40" s="14" t="s">
        <v>202</v>
      </c>
      <c r="C40" s="40">
        <v>500</v>
      </c>
      <c r="D40" s="40">
        <v>505.5</v>
      </c>
      <c r="E40" s="65">
        <f t="shared" si="0"/>
        <v>101.1</v>
      </c>
      <c r="F40" s="40">
        <v>265</v>
      </c>
      <c r="G40" s="64">
        <f t="shared" si="1"/>
        <v>190.75471698113208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7" customFormat="1" ht="75" hidden="1">
      <c r="A41" s="13" t="s">
        <v>275</v>
      </c>
      <c r="B41" s="14" t="s">
        <v>276</v>
      </c>
      <c r="C41" s="40"/>
      <c r="D41" s="40"/>
      <c r="E41" s="64" t="e">
        <f t="shared" si="0"/>
        <v>#DIV/0!</v>
      </c>
      <c r="F41" s="40"/>
      <c r="G41" s="64" t="e">
        <f t="shared" si="1"/>
        <v>#DIV/0!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30.75" customHeight="1" hidden="1">
      <c r="A42" s="8" t="s">
        <v>36</v>
      </c>
      <c r="B42" s="9" t="s">
        <v>37</v>
      </c>
      <c r="C42" s="39">
        <f>SUM(C43+C44+C47+C50+C49)</f>
        <v>0</v>
      </c>
      <c r="D42" s="39">
        <f>SUM(D43+D44+D47+D50+D49)</f>
        <v>0</v>
      </c>
      <c r="E42" s="64" t="e">
        <f t="shared" si="0"/>
        <v>#DIV/0!</v>
      </c>
      <c r="F42" s="39">
        <f>SUM(F43+F44+F47+F50+F49)</f>
        <v>0</v>
      </c>
      <c r="G42" s="64" t="e">
        <f t="shared" si="1"/>
        <v>#DIV/0!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2" customFormat="1" ht="30" hidden="1">
      <c r="A43" s="13" t="s">
        <v>203</v>
      </c>
      <c r="B43" s="14" t="s">
        <v>38</v>
      </c>
      <c r="C43" s="40">
        <v>0</v>
      </c>
      <c r="D43" s="40">
        <v>0</v>
      </c>
      <c r="E43" s="64" t="e">
        <f t="shared" si="0"/>
        <v>#DIV/0!</v>
      </c>
      <c r="F43" s="40">
        <v>0</v>
      </c>
      <c r="G43" s="64" t="e">
        <f t="shared" si="1"/>
        <v>#DIV/0!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s="17" customFormat="1" ht="18" customHeight="1" hidden="1">
      <c r="A44" s="13" t="s">
        <v>204</v>
      </c>
      <c r="B44" s="14" t="s">
        <v>183</v>
      </c>
      <c r="C44" s="40">
        <f>SUM(C45+C46)</f>
        <v>0</v>
      </c>
      <c r="D44" s="40">
        <f>SUM(D45+D46)</f>
        <v>0</v>
      </c>
      <c r="E44" s="64" t="e">
        <f t="shared" si="0"/>
        <v>#DIV/0!</v>
      </c>
      <c r="F44" s="40">
        <f>SUM(F45+F46)</f>
        <v>0</v>
      </c>
      <c r="G44" s="64" t="e">
        <f t="shared" si="1"/>
        <v>#DIV/0!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17" customFormat="1" ht="30" hidden="1">
      <c r="A45" s="13" t="s">
        <v>205</v>
      </c>
      <c r="B45" s="14" t="s">
        <v>183</v>
      </c>
      <c r="C45" s="40">
        <v>0</v>
      </c>
      <c r="D45" s="40">
        <v>0</v>
      </c>
      <c r="E45" s="64" t="e">
        <f t="shared" si="0"/>
        <v>#DIV/0!</v>
      </c>
      <c r="F45" s="40">
        <v>0</v>
      </c>
      <c r="G45" s="64" t="e">
        <f t="shared" si="1"/>
        <v>#DIV/0!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7" customFormat="1" ht="30" hidden="1">
      <c r="A46" s="13" t="s">
        <v>41</v>
      </c>
      <c r="B46" s="14" t="s">
        <v>42</v>
      </c>
      <c r="C46" s="40">
        <v>0</v>
      </c>
      <c r="D46" s="40">
        <v>0</v>
      </c>
      <c r="E46" s="64" t="e">
        <f t="shared" si="0"/>
        <v>#DIV/0!</v>
      </c>
      <c r="F46" s="40">
        <v>0</v>
      </c>
      <c r="G46" s="64" t="e">
        <f t="shared" si="1"/>
        <v>#DIV/0!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7" customFormat="1" ht="30" hidden="1">
      <c r="A47" s="13" t="s">
        <v>160</v>
      </c>
      <c r="B47" s="14" t="s">
        <v>39</v>
      </c>
      <c r="C47" s="40">
        <f>SUM(C48)</f>
        <v>0</v>
      </c>
      <c r="D47" s="40">
        <f>SUM(D48)</f>
        <v>0</v>
      </c>
      <c r="E47" s="64" t="e">
        <f t="shared" si="0"/>
        <v>#DIV/0!</v>
      </c>
      <c r="F47" s="40">
        <f>SUM(F48)</f>
        <v>0</v>
      </c>
      <c r="G47" s="64" t="e">
        <f t="shared" si="1"/>
        <v>#DIV/0!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7" customFormat="1" ht="17.25" customHeight="1" hidden="1">
      <c r="A48" s="13" t="s">
        <v>40</v>
      </c>
      <c r="B48" s="14" t="s">
        <v>161</v>
      </c>
      <c r="C48" s="40">
        <v>0</v>
      </c>
      <c r="D48" s="40">
        <v>0</v>
      </c>
      <c r="E48" s="64" t="e">
        <f t="shared" si="0"/>
        <v>#DIV/0!</v>
      </c>
      <c r="F48" s="40">
        <v>0</v>
      </c>
      <c r="G48" s="64" t="e">
        <f t="shared" si="1"/>
        <v>#DIV/0!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17" customFormat="1" ht="18.75" customHeight="1" hidden="1">
      <c r="A49" s="13" t="s">
        <v>43</v>
      </c>
      <c r="B49" s="14" t="s">
        <v>44</v>
      </c>
      <c r="C49" s="40">
        <v>0</v>
      </c>
      <c r="D49" s="40">
        <v>0</v>
      </c>
      <c r="E49" s="64" t="e">
        <f t="shared" si="0"/>
        <v>#DIV/0!</v>
      </c>
      <c r="F49" s="40">
        <v>0</v>
      </c>
      <c r="G49" s="64" t="e">
        <f t="shared" si="1"/>
        <v>#DIV/0!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7" customFormat="1" ht="30" hidden="1">
      <c r="A50" s="13" t="s">
        <v>45</v>
      </c>
      <c r="B50" s="14" t="s">
        <v>46</v>
      </c>
      <c r="C50" s="40">
        <f>SUM(C51:C52)</f>
        <v>0</v>
      </c>
      <c r="D50" s="40">
        <f>SUM(D51:D52)</f>
        <v>0</v>
      </c>
      <c r="E50" s="64" t="e">
        <f t="shared" si="0"/>
        <v>#DIV/0!</v>
      </c>
      <c r="F50" s="40">
        <f>SUM(F51:F52)</f>
        <v>0</v>
      </c>
      <c r="G50" s="64" t="e">
        <f t="shared" si="1"/>
        <v>#DIV/0!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7" customFormat="1" ht="18.75" customHeight="1" hidden="1">
      <c r="A51" s="13" t="s">
        <v>195</v>
      </c>
      <c r="B51" s="14" t="s">
        <v>206</v>
      </c>
      <c r="C51" s="40">
        <v>0</v>
      </c>
      <c r="D51" s="40">
        <v>0</v>
      </c>
      <c r="E51" s="64" t="e">
        <f t="shared" si="0"/>
        <v>#DIV/0!</v>
      </c>
      <c r="F51" s="40">
        <v>0</v>
      </c>
      <c r="G51" s="64" t="e">
        <f t="shared" si="1"/>
        <v>#DIV/0!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7" customFormat="1" ht="30" hidden="1">
      <c r="A52" s="13" t="s">
        <v>136</v>
      </c>
      <c r="B52" s="14" t="s">
        <v>178</v>
      </c>
      <c r="C52" s="40">
        <v>0</v>
      </c>
      <c r="D52" s="40">
        <v>0</v>
      </c>
      <c r="E52" s="64" t="e">
        <f t="shared" si="0"/>
        <v>#DIV/0!</v>
      </c>
      <c r="F52" s="40">
        <v>0</v>
      </c>
      <c r="G52" s="64" t="e">
        <f t="shared" si="1"/>
        <v>#DIV/0!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7" customFormat="1" ht="32.25" customHeight="1">
      <c r="A53" s="8" t="s">
        <v>47</v>
      </c>
      <c r="B53" s="9" t="s">
        <v>48</v>
      </c>
      <c r="C53" s="39">
        <f>SUM(C54)</f>
        <v>3300</v>
      </c>
      <c r="D53" s="39">
        <f>SUM(D54)</f>
        <v>3155.3</v>
      </c>
      <c r="E53" s="64">
        <f t="shared" si="0"/>
        <v>95.61515151515152</v>
      </c>
      <c r="F53" s="39">
        <f>SUM(F54)</f>
        <v>3011.71</v>
      </c>
      <c r="G53" s="64">
        <f t="shared" si="1"/>
        <v>104.76772331997437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2" customFormat="1" ht="30" hidden="1">
      <c r="A54" s="13" t="s">
        <v>49</v>
      </c>
      <c r="B54" s="14" t="s">
        <v>50</v>
      </c>
      <c r="C54" s="40">
        <f>SUM(C57+C59+C55)</f>
        <v>3300</v>
      </c>
      <c r="D54" s="40">
        <f>SUM(D57+D59+D55)</f>
        <v>3155.3</v>
      </c>
      <c r="E54" s="64">
        <f t="shared" si="0"/>
        <v>95.61515151515152</v>
      </c>
      <c r="F54" s="40">
        <f>SUM(F57+F59+F55)</f>
        <v>3011.71</v>
      </c>
      <c r="G54" s="64">
        <f t="shared" si="1"/>
        <v>104.76772331997437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17" customFormat="1" ht="32.25" customHeight="1" hidden="1">
      <c r="A55" s="13" t="s">
        <v>207</v>
      </c>
      <c r="B55" s="14" t="s">
        <v>208</v>
      </c>
      <c r="C55" s="40">
        <f>SUM(C56)</f>
        <v>2700</v>
      </c>
      <c r="D55" s="40">
        <f>SUM(D56)</f>
        <v>2749.4</v>
      </c>
      <c r="E55" s="64">
        <f t="shared" si="0"/>
        <v>101.82962962962962</v>
      </c>
      <c r="F55" s="40">
        <f>SUM(F56)</f>
        <v>2655.32</v>
      </c>
      <c r="G55" s="64">
        <f t="shared" si="1"/>
        <v>103.5430757874757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17" customFormat="1" ht="62.25" customHeight="1">
      <c r="A56" s="13" t="s">
        <v>270</v>
      </c>
      <c r="B56" s="14" t="s">
        <v>209</v>
      </c>
      <c r="C56" s="40">
        <v>2700</v>
      </c>
      <c r="D56" s="40">
        <v>2749.4</v>
      </c>
      <c r="E56" s="65">
        <f t="shared" si="0"/>
        <v>101.82962962962962</v>
      </c>
      <c r="F56" s="40">
        <v>2655.32</v>
      </c>
      <c r="G56" s="64">
        <f t="shared" si="1"/>
        <v>103.5430757874757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7" customFormat="1" ht="66.75" customHeight="1" hidden="1">
      <c r="A57" s="13" t="s">
        <v>51</v>
      </c>
      <c r="B57" s="14" t="s">
        <v>271</v>
      </c>
      <c r="C57" s="40">
        <f>SUM(C58)</f>
        <v>150</v>
      </c>
      <c r="D57" s="40">
        <f>SUM(D58)</f>
        <v>0.6</v>
      </c>
      <c r="E57" s="65">
        <f t="shared" si="0"/>
        <v>0.4</v>
      </c>
      <c r="F57" s="40">
        <f>SUM(F58)</f>
        <v>11.25</v>
      </c>
      <c r="G57" s="64">
        <f t="shared" si="1"/>
        <v>5.333333333333333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17" customFormat="1" ht="63" customHeight="1">
      <c r="A58" s="13" t="s">
        <v>52</v>
      </c>
      <c r="B58" s="14" t="s">
        <v>272</v>
      </c>
      <c r="C58" s="40">
        <v>150</v>
      </c>
      <c r="D58" s="40">
        <v>0.6</v>
      </c>
      <c r="E58" s="65">
        <f t="shared" si="0"/>
        <v>0.4</v>
      </c>
      <c r="F58" s="40">
        <v>11.25</v>
      </c>
      <c r="G58" s="64">
        <f t="shared" si="1"/>
        <v>5.333333333333333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7" customFormat="1" ht="63.75" customHeight="1" hidden="1">
      <c r="A59" s="13" t="s">
        <v>53</v>
      </c>
      <c r="B59" s="14" t="s">
        <v>273</v>
      </c>
      <c r="C59" s="40">
        <f>SUM(C60)</f>
        <v>450</v>
      </c>
      <c r="D59" s="40">
        <f>SUM(D60)</f>
        <v>405.3</v>
      </c>
      <c r="E59" s="65">
        <f t="shared" si="0"/>
        <v>90.06666666666668</v>
      </c>
      <c r="F59" s="40">
        <f>SUM(F60)</f>
        <v>345.14</v>
      </c>
      <c r="G59" s="64">
        <f t="shared" si="1"/>
        <v>117.43060786927045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7" customFormat="1" ht="63.75" customHeight="1">
      <c r="A60" s="13" t="s">
        <v>54</v>
      </c>
      <c r="B60" s="14" t="s">
        <v>274</v>
      </c>
      <c r="C60" s="40">
        <v>450</v>
      </c>
      <c r="D60" s="40">
        <v>405.3</v>
      </c>
      <c r="E60" s="65">
        <f t="shared" si="0"/>
        <v>90.06666666666668</v>
      </c>
      <c r="F60" s="40">
        <v>345.14</v>
      </c>
      <c r="G60" s="64">
        <f t="shared" si="1"/>
        <v>117.43060786927045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7" customFormat="1" ht="25.5" customHeight="1">
      <c r="A61" s="8" t="s">
        <v>55</v>
      </c>
      <c r="B61" s="9" t="s">
        <v>56</v>
      </c>
      <c r="C61" s="39">
        <f>SUM(C62)</f>
        <v>104.5</v>
      </c>
      <c r="D61" s="39">
        <f>SUM(D62)</f>
        <v>70.5</v>
      </c>
      <c r="E61" s="64">
        <f t="shared" si="0"/>
        <v>67.46411483253588</v>
      </c>
      <c r="F61" s="39">
        <f>SUM(F62)</f>
        <v>85.63</v>
      </c>
      <c r="G61" s="64">
        <f t="shared" si="1"/>
        <v>82.33095877612988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2" customFormat="1" ht="18.75" customHeight="1">
      <c r="A62" s="13" t="s">
        <v>57</v>
      </c>
      <c r="B62" s="14" t="s">
        <v>58</v>
      </c>
      <c r="C62" s="40">
        <v>104.5</v>
      </c>
      <c r="D62" s="40">
        <v>70.5</v>
      </c>
      <c r="E62" s="65">
        <f t="shared" si="0"/>
        <v>67.46411483253588</v>
      </c>
      <c r="F62" s="40">
        <v>85.63</v>
      </c>
      <c r="G62" s="64">
        <f t="shared" si="1"/>
        <v>82.33095877612988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s="17" customFormat="1" ht="33.75" customHeight="1">
      <c r="A63" s="8" t="s">
        <v>59</v>
      </c>
      <c r="B63" s="9" t="s">
        <v>60</v>
      </c>
      <c r="C63" s="39">
        <f>SUM(C64:C65)</f>
        <v>400</v>
      </c>
      <c r="D63" s="39">
        <f>SUM(D64:D65)</f>
        <v>435.3</v>
      </c>
      <c r="E63" s="64">
        <f t="shared" si="0"/>
        <v>108.82499999999999</v>
      </c>
      <c r="F63" s="39">
        <f>SUM(F64:F65)</f>
        <v>79.12</v>
      </c>
      <c r="G63" s="64">
        <f t="shared" si="1"/>
        <v>550.1769464105156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2" customFormat="1" ht="28.5" customHeight="1" hidden="1">
      <c r="A64" s="13" t="s">
        <v>283</v>
      </c>
      <c r="B64" s="14" t="s">
        <v>61</v>
      </c>
      <c r="C64" s="40">
        <v>0</v>
      </c>
      <c r="D64" s="40">
        <v>0</v>
      </c>
      <c r="E64" s="64" t="e">
        <f t="shared" si="0"/>
        <v>#DIV/0!</v>
      </c>
      <c r="F64" s="40">
        <v>0</v>
      </c>
      <c r="G64" s="64" t="e">
        <f t="shared" si="1"/>
        <v>#DIV/0!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s="17" customFormat="1" ht="19.5" customHeight="1">
      <c r="A65" s="13" t="s">
        <v>324</v>
      </c>
      <c r="B65" s="14" t="s">
        <v>278</v>
      </c>
      <c r="C65" s="40">
        <v>400</v>
      </c>
      <c r="D65" s="40">
        <v>435.3</v>
      </c>
      <c r="E65" s="65">
        <f t="shared" si="0"/>
        <v>108.82499999999999</v>
      </c>
      <c r="F65" s="40">
        <v>79.12</v>
      </c>
      <c r="G65" s="64">
        <f t="shared" si="1"/>
        <v>550.1769464105156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7" customFormat="1" ht="30.75" customHeight="1">
      <c r="A66" s="8" t="s">
        <v>62</v>
      </c>
      <c r="B66" s="9" t="s">
        <v>63</v>
      </c>
      <c r="C66" s="39">
        <f>SUM(C67+C69)</f>
        <v>3932</v>
      </c>
      <c r="D66" s="39">
        <f>SUM(D67+D69)</f>
        <v>3909.4</v>
      </c>
      <c r="E66" s="64">
        <f t="shared" si="0"/>
        <v>99.42522889114954</v>
      </c>
      <c r="F66" s="39">
        <f>SUM(F67+F69)</f>
        <v>1025.01</v>
      </c>
      <c r="G66" s="64">
        <f t="shared" si="1"/>
        <v>381.4011570618824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2" customFormat="1" ht="31.5" customHeight="1">
      <c r="A67" s="13" t="s">
        <v>64</v>
      </c>
      <c r="B67" s="14" t="s">
        <v>65</v>
      </c>
      <c r="C67" s="40">
        <f>SUM(C68)</f>
        <v>3676</v>
      </c>
      <c r="D67" s="40">
        <f>SUM(D68)</f>
        <v>3675</v>
      </c>
      <c r="E67" s="65">
        <f t="shared" si="0"/>
        <v>99.9727965179543</v>
      </c>
      <c r="F67" s="40">
        <f>SUM(F68)</f>
        <v>0</v>
      </c>
      <c r="G67" s="64" t="e">
        <f t="shared" si="1"/>
        <v>#DIV/0!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s="17" customFormat="1" ht="33" customHeight="1">
      <c r="A68" s="13" t="s">
        <v>286</v>
      </c>
      <c r="B68" s="14" t="s">
        <v>66</v>
      </c>
      <c r="C68" s="40">
        <v>3676</v>
      </c>
      <c r="D68" s="40">
        <v>3675</v>
      </c>
      <c r="E68" s="65">
        <f t="shared" si="0"/>
        <v>99.9727965179543</v>
      </c>
      <c r="F68" s="40">
        <v>0</v>
      </c>
      <c r="G68" s="64" t="e">
        <f t="shared" si="1"/>
        <v>#DIV/0!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7" customFormat="1" ht="30.75" customHeight="1">
      <c r="A69" s="13" t="s">
        <v>210</v>
      </c>
      <c r="B69" s="14" t="s">
        <v>211</v>
      </c>
      <c r="C69" s="40">
        <f>SUM(C70:C71)</f>
        <v>256</v>
      </c>
      <c r="D69" s="40">
        <f>SUM(D70:D71)</f>
        <v>234.39999999999998</v>
      </c>
      <c r="E69" s="65">
        <f>SUM(D69/C69*100)</f>
        <v>91.56249999999999</v>
      </c>
      <c r="F69" s="40">
        <f>SUM(F70:F71)</f>
        <v>1025.01</v>
      </c>
      <c r="G69" s="64">
        <f t="shared" si="1"/>
        <v>22.868069579808974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7" customFormat="1" ht="33" customHeight="1">
      <c r="A70" s="13" t="s">
        <v>279</v>
      </c>
      <c r="B70" s="14" t="s">
        <v>212</v>
      </c>
      <c r="C70" s="40">
        <v>6</v>
      </c>
      <c r="D70" s="40">
        <v>7.7</v>
      </c>
      <c r="E70" s="65">
        <f>SUM(D70/C70*100)</f>
        <v>128.33333333333334</v>
      </c>
      <c r="F70" s="40">
        <v>1021.8</v>
      </c>
      <c r="G70" s="64">
        <f t="shared" si="1"/>
        <v>0.7535721276179291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7" customFormat="1" ht="33" customHeight="1">
      <c r="A71" s="13" t="s">
        <v>213</v>
      </c>
      <c r="B71" s="14" t="s">
        <v>214</v>
      </c>
      <c r="C71" s="40">
        <v>250</v>
      </c>
      <c r="D71" s="40">
        <v>226.7</v>
      </c>
      <c r="E71" s="65">
        <f>SUM(D71/C71*100)</f>
        <v>90.67999999999999</v>
      </c>
      <c r="F71" s="40">
        <v>3.21</v>
      </c>
      <c r="G71" s="64">
        <f t="shared" si="1"/>
        <v>7062.305295950155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7" customFormat="1" ht="27" customHeight="1">
      <c r="A72" s="8" t="s">
        <v>67</v>
      </c>
      <c r="B72" s="9" t="s">
        <v>68</v>
      </c>
      <c r="C72" s="39">
        <f>SUM(C73+C76+C77+C78+C82+C85+C86+C87+C88+C81+C79+C80+C89)</f>
        <v>7132.6</v>
      </c>
      <c r="D72" s="39">
        <f>SUM(D73+D76+D77+D78+D82+D85+D86+D87+D88+D81+D79+D80+D89)</f>
        <v>6912.2</v>
      </c>
      <c r="E72" s="64">
        <f t="shared" si="0"/>
        <v>96.90996270644645</v>
      </c>
      <c r="F72" s="39">
        <f>SUM(F73+F76+F77+F78+F82+F85+F86+F87+F88+F81+F79+F80+F89)</f>
        <v>2784.23</v>
      </c>
      <c r="G72" s="64">
        <f t="shared" si="1"/>
        <v>248.26253578188582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2" customFormat="1" ht="19.5" customHeight="1">
      <c r="A73" s="13" t="s">
        <v>69</v>
      </c>
      <c r="B73" s="14" t="s">
        <v>70</v>
      </c>
      <c r="C73" s="40">
        <f>SUM(C74:C75)</f>
        <v>112</v>
      </c>
      <c r="D73" s="40">
        <f>SUM(D74:D75)</f>
        <v>61.7</v>
      </c>
      <c r="E73" s="65">
        <f aca="true" t="shared" si="2" ref="E73:E136">SUM(D73/C73*100)</f>
        <v>55.089285714285715</v>
      </c>
      <c r="F73" s="40">
        <f>SUM(F74:F75)</f>
        <v>46.46</v>
      </c>
      <c r="G73" s="64">
        <f aca="true" t="shared" si="3" ref="G73:G136">SUM(D73/F73*100)</f>
        <v>132.80241067585018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s="17" customFormat="1" ht="60" customHeight="1">
      <c r="A74" s="13" t="s">
        <v>71</v>
      </c>
      <c r="B74" s="14" t="s">
        <v>72</v>
      </c>
      <c r="C74" s="40">
        <v>106</v>
      </c>
      <c r="D74" s="40">
        <v>58.6</v>
      </c>
      <c r="E74" s="65">
        <f t="shared" si="2"/>
        <v>55.283018867924525</v>
      </c>
      <c r="F74" s="40">
        <v>41.96</v>
      </c>
      <c r="G74" s="64">
        <f t="shared" si="3"/>
        <v>139.65681601525262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7" customFormat="1" ht="44.25" customHeight="1">
      <c r="A75" s="13" t="s">
        <v>73</v>
      </c>
      <c r="B75" s="14" t="s">
        <v>74</v>
      </c>
      <c r="C75" s="40">
        <v>6</v>
      </c>
      <c r="D75" s="40">
        <v>3.1</v>
      </c>
      <c r="E75" s="65">
        <f t="shared" si="2"/>
        <v>51.66666666666667</v>
      </c>
      <c r="F75" s="40">
        <v>4.5</v>
      </c>
      <c r="G75" s="64">
        <f t="shared" si="3"/>
        <v>68.88888888888889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7" customFormat="1" ht="47.25" customHeight="1">
      <c r="A76" s="13" t="s">
        <v>75</v>
      </c>
      <c r="B76" s="14" t="s">
        <v>76</v>
      </c>
      <c r="C76" s="40">
        <v>8</v>
      </c>
      <c r="D76" s="40">
        <v>0</v>
      </c>
      <c r="E76" s="65">
        <v>0</v>
      </c>
      <c r="F76" s="40">
        <v>7.3</v>
      </c>
      <c r="G76" s="64">
        <f t="shared" si="3"/>
        <v>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7" customFormat="1" ht="48.75" customHeight="1">
      <c r="A77" s="13" t="s">
        <v>77</v>
      </c>
      <c r="B77" s="14" t="s">
        <v>78</v>
      </c>
      <c r="C77" s="40">
        <v>673.1</v>
      </c>
      <c r="D77" s="40">
        <v>157.7</v>
      </c>
      <c r="E77" s="65">
        <f t="shared" si="2"/>
        <v>23.42891100876541</v>
      </c>
      <c r="F77" s="40">
        <v>224</v>
      </c>
      <c r="G77" s="64">
        <f t="shared" si="3"/>
        <v>70.40178571428571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7" customFormat="1" ht="48.75" customHeight="1" hidden="1">
      <c r="A78" s="13" t="s">
        <v>179</v>
      </c>
      <c r="B78" s="14" t="s">
        <v>215</v>
      </c>
      <c r="C78" s="40">
        <v>0</v>
      </c>
      <c r="D78" s="40">
        <v>0</v>
      </c>
      <c r="E78" s="65" t="e">
        <f t="shared" si="2"/>
        <v>#DIV/0!</v>
      </c>
      <c r="F78" s="40">
        <v>0</v>
      </c>
      <c r="G78" s="64" t="e">
        <f t="shared" si="3"/>
        <v>#DIV/0!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7" customFormat="1" ht="44.25" customHeight="1">
      <c r="A79" s="13" t="s">
        <v>180</v>
      </c>
      <c r="B79" s="14" t="s">
        <v>182</v>
      </c>
      <c r="C79" s="40">
        <v>20.5</v>
      </c>
      <c r="D79" s="40">
        <v>8</v>
      </c>
      <c r="E79" s="65">
        <f t="shared" si="2"/>
        <v>39.02439024390244</v>
      </c>
      <c r="F79" s="40">
        <v>20.5</v>
      </c>
      <c r="G79" s="64">
        <f t="shared" si="3"/>
        <v>39.02439024390244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7" customFormat="1" ht="29.25" customHeight="1">
      <c r="A80" s="13" t="s">
        <v>196</v>
      </c>
      <c r="B80" s="14" t="s">
        <v>197</v>
      </c>
      <c r="C80" s="40">
        <v>1</v>
      </c>
      <c r="D80" s="40">
        <v>20</v>
      </c>
      <c r="E80" s="65"/>
      <c r="F80" s="40">
        <v>0.25</v>
      </c>
      <c r="G80" s="64">
        <f t="shared" si="3"/>
        <v>8000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7" customFormat="1" ht="31.5" customHeight="1">
      <c r="A81" s="13" t="s">
        <v>162</v>
      </c>
      <c r="B81" s="14" t="s">
        <v>163</v>
      </c>
      <c r="C81" s="40">
        <v>3</v>
      </c>
      <c r="D81" s="40">
        <v>157.1</v>
      </c>
      <c r="E81" s="65"/>
      <c r="F81" s="40">
        <v>3</v>
      </c>
      <c r="G81" s="64">
        <f t="shared" si="3"/>
        <v>5236.666666666667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7" customFormat="1" ht="24.75" customHeight="1" hidden="1">
      <c r="A82" s="19" t="s">
        <v>216</v>
      </c>
      <c r="B82" s="14" t="s">
        <v>217</v>
      </c>
      <c r="C82" s="40">
        <f>SUM(C83+C84)</f>
        <v>0</v>
      </c>
      <c r="D82" s="40">
        <f>SUM(D83+D84)</f>
        <v>0</v>
      </c>
      <c r="E82" s="65" t="e">
        <f t="shared" si="2"/>
        <v>#DIV/0!</v>
      </c>
      <c r="F82" s="40">
        <f>SUM(F83+F84)</f>
        <v>0</v>
      </c>
      <c r="G82" s="64" t="e">
        <f t="shared" si="3"/>
        <v>#DIV/0!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7" customFormat="1" ht="19.5" customHeight="1" hidden="1">
      <c r="A83" s="19" t="s">
        <v>179</v>
      </c>
      <c r="B83" s="14" t="s">
        <v>181</v>
      </c>
      <c r="C83" s="40"/>
      <c r="D83" s="40"/>
      <c r="E83" s="65" t="e">
        <f t="shared" si="2"/>
        <v>#DIV/0!</v>
      </c>
      <c r="F83" s="40"/>
      <c r="G83" s="64" t="e">
        <f t="shared" si="3"/>
        <v>#DIV/0!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7" customFormat="1" ht="20.25" customHeight="1" hidden="1">
      <c r="A84" s="19" t="s">
        <v>180</v>
      </c>
      <c r="B84" s="14" t="s">
        <v>182</v>
      </c>
      <c r="C84" s="40">
        <v>0</v>
      </c>
      <c r="D84" s="40">
        <v>0</v>
      </c>
      <c r="E84" s="65" t="e">
        <f t="shared" si="2"/>
        <v>#DIV/0!</v>
      </c>
      <c r="F84" s="40">
        <v>0</v>
      </c>
      <c r="G84" s="64" t="e">
        <f t="shared" si="3"/>
        <v>#DIV/0!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7" customFormat="1" ht="33" customHeight="1" hidden="1">
      <c r="A85" s="13" t="s">
        <v>218</v>
      </c>
      <c r="B85" s="14" t="s">
        <v>219</v>
      </c>
      <c r="C85" s="40"/>
      <c r="D85" s="40"/>
      <c r="E85" s="65" t="e">
        <f t="shared" si="2"/>
        <v>#DIV/0!</v>
      </c>
      <c r="F85" s="40"/>
      <c r="G85" s="64" t="e">
        <f t="shared" si="3"/>
        <v>#DIV/0!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7" customFormat="1" ht="32.25" customHeight="1">
      <c r="A86" s="13" t="s">
        <v>79</v>
      </c>
      <c r="B86" s="14" t="s">
        <v>80</v>
      </c>
      <c r="C86" s="40">
        <v>170</v>
      </c>
      <c r="D86" s="40">
        <v>186.1</v>
      </c>
      <c r="E86" s="65">
        <f t="shared" si="2"/>
        <v>109.47058823529412</v>
      </c>
      <c r="F86" s="40">
        <v>168.11</v>
      </c>
      <c r="G86" s="64">
        <f t="shared" si="3"/>
        <v>110.70132651240259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7" customFormat="1" ht="32.25" customHeight="1">
      <c r="A87" s="13" t="s">
        <v>81</v>
      </c>
      <c r="B87" s="14" t="s">
        <v>82</v>
      </c>
      <c r="C87" s="40">
        <v>35</v>
      </c>
      <c r="D87" s="40">
        <v>18</v>
      </c>
      <c r="E87" s="65">
        <f t="shared" si="2"/>
        <v>51.42857142857142</v>
      </c>
      <c r="F87" s="40">
        <v>30.1</v>
      </c>
      <c r="G87" s="64">
        <f t="shared" si="3"/>
        <v>59.80066445182723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7" customFormat="1" ht="28.5" customHeight="1">
      <c r="A88" s="13" t="s">
        <v>284</v>
      </c>
      <c r="B88" s="44" t="s">
        <v>285</v>
      </c>
      <c r="C88" s="40">
        <v>10</v>
      </c>
      <c r="D88" s="40">
        <v>11.2</v>
      </c>
      <c r="E88" s="65">
        <f t="shared" si="2"/>
        <v>111.99999999999999</v>
      </c>
      <c r="F88" s="40">
        <v>9.51</v>
      </c>
      <c r="G88" s="64">
        <f t="shared" si="3"/>
        <v>117.77076761303891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7" customFormat="1" ht="28.5" customHeight="1">
      <c r="A89" s="13" t="s">
        <v>83</v>
      </c>
      <c r="B89" s="14" t="s">
        <v>84</v>
      </c>
      <c r="C89" s="40">
        <v>6100</v>
      </c>
      <c r="D89" s="40">
        <v>6292.4</v>
      </c>
      <c r="E89" s="65">
        <f t="shared" si="2"/>
        <v>103.15409836065572</v>
      </c>
      <c r="F89" s="40">
        <v>2275</v>
      </c>
      <c r="G89" s="64">
        <f t="shared" si="3"/>
        <v>276.58901098901094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7" customFormat="1" ht="21.75" customHeight="1">
      <c r="A90" s="8" t="s">
        <v>85</v>
      </c>
      <c r="B90" s="9" t="s">
        <v>86</v>
      </c>
      <c r="C90" s="39">
        <f>SUM(C91+C93)</f>
        <v>90</v>
      </c>
      <c r="D90" s="39">
        <f>SUM(D91+D93)</f>
        <v>82.9</v>
      </c>
      <c r="E90" s="65">
        <f t="shared" si="2"/>
        <v>92.11111111111111</v>
      </c>
      <c r="F90" s="39">
        <f>SUM(F91+F93)</f>
        <v>35.8</v>
      </c>
      <c r="G90" s="64">
        <f t="shared" si="3"/>
        <v>231.56424581005587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2" customFormat="1" ht="19.5" customHeight="1" hidden="1">
      <c r="A91" s="13" t="s">
        <v>87</v>
      </c>
      <c r="B91" s="14" t="s">
        <v>88</v>
      </c>
      <c r="C91" s="40">
        <f>SUM(C92)</f>
        <v>0</v>
      </c>
      <c r="D91" s="40">
        <f>SUM(D92)</f>
        <v>0</v>
      </c>
      <c r="E91" s="65" t="e">
        <f t="shared" si="2"/>
        <v>#DIV/0!</v>
      </c>
      <c r="F91" s="40">
        <f>SUM(F92)</f>
        <v>0</v>
      </c>
      <c r="G91" s="64" t="e">
        <f t="shared" si="3"/>
        <v>#DIV/0!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s="17" customFormat="1" ht="30" hidden="1">
      <c r="A92" s="13" t="s">
        <v>220</v>
      </c>
      <c r="B92" s="14" t="s">
        <v>89</v>
      </c>
      <c r="C92" s="40">
        <v>0</v>
      </c>
      <c r="D92" s="40">
        <v>0</v>
      </c>
      <c r="E92" s="65" t="e">
        <f t="shared" si="2"/>
        <v>#DIV/0!</v>
      </c>
      <c r="F92" s="40">
        <v>0</v>
      </c>
      <c r="G92" s="64" t="e">
        <f t="shared" si="3"/>
        <v>#DIV/0!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7" customFormat="1" ht="20.25" customHeight="1" hidden="1">
      <c r="A93" s="13" t="s">
        <v>90</v>
      </c>
      <c r="B93" s="14" t="s">
        <v>91</v>
      </c>
      <c r="C93" s="40">
        <f>SUM(C94)</f>
        <v>90</v>
      </c>
      <c r="D93" s="40">
        <f>SUM(D94)</f>
        <v>82.9</v>
      </c>
      <c r="E93" s="65">
        <f t="shared" si="2"/>
        <v>92.11111111111111</v>
      </c>
      <c r="F93" s="40">
        <f>SUM(F94)</f>
        <v>35.8</v>
      </c>
      <c r="G93" s="64">
        <f t="shared" si="3"/>
        <v>231.56424581005587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7" customFormat="1" ht="21" customHeight="1">
      <c r="A94" s="13" t="s">
        <v>92</v>
      </c>
      <c r="B94" s="14" t="s">
        <v>93</v>
      </c>
      <c r="C94" s="40">
        <v>90</v>
      </c>
      <c r="D94" s="40">
        <v>82.9</v>
      </c>
      <c r="E94" s="65">
        <f t="shared" si="2"/>
        <v>92.11111111111111</v>
      </c>
      <c r="F94" s="40">
        <v>35.8</v>
      </c>
      <c r="G94" s="64">
        <f t="shared" si="3"/>
        <v>231.56424581005587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7" customFormat="1" ht="21" customHeight="1" hidden="1">
      <c r="A95" s="8" t="s">
        <v>221</v>
      </c>
      <c r="B95" s="9" t="s">
        <v>222</v>
      </c>
      <c r="C95" s="39">
        <f>SUM(C96)</f>
        <v>0</v>
      </c>
      <c r="D95" s="39">
        <f>SUM(D96)</f>
        <v>0</v>
      </c>
      <c r="E95" s="64" t="e">
        <f t="shared" si="2"/>
        <v>#DIV/0!</v>
      </c>
      <c r="F95" s="39">
        <f>SUM(F96)</f>
        <v>0</v>
      </c>
      <c r="G95" s="64" t="e">
        <f t="shared" si="3"/>
        <v>#DIV/0!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7" customFormat="1" ht="45" hidden="1">
      <c r="A96" s="13" t="s">
        <v>223</v>
      </c>
      <c r="B96" s="14" t="s">
        <v>224</v>
      </c>
      <c r="C96" s="40">
        <v>0</v>
      </c>
      <c r="D96" s="40">
        <v>0</v>
      </c>
      <c r="E96" s="64" t="e">
        <f t="shared" si="2"/>
        <v>#DIV/0!</v>
      </c>
      <c r="F96" s="40">
        <v>0</v>
      </c>
      <c r="G96" s="64" t="e">
        <f t="shared" si="3"/>
        <v>#DIV/0!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2" customFormat="1" ht="21.75" customHeight="1">
      <c r="A97" s="20" t="s">
        <v>94</v>
      </c>
      <c r="B97" s="9" t="s">
        <v>95</v>
      </c>
      <c r="C97" s="41">
        <f>SUM(C98)</f>
        <v>595175.5000000001</v>
      </c>
      <c r="D97" s="41">
        <f>SUM(D98+D159)</f>
        <v>593531.4</v>
      </c>
      <c r="E97" s="64">
        <f t="shared" si="2"/>
        <v>99.72376215082777</v>
      </c>
      <c r="F97" s="41">
        <f>SUM(F98+F159)</f>
        <v>410885.68999999994</v>
      </c>
      <c r="G97" s="64">
        <f t="shared" si="3"/>
        <v>144.45170869786196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30" s="2" customFormat="1" ht="31.5">
      <c r="A98" s="20" t="s">
        <v>96</v>
      </c>
      <c r="B98" s="9" t="s">
        <v>97</v>
      </c>
      <c r="C98" s="41">
        <f>SUM(C99+C104+C117+C142)</f>
        <v>595175.5000000001</v>
      </c>
      <c r="D98" s="41">
        <f>SUM(D99+D104+D117+D142)</f>
        <v>593531.4</v>
      </c>
      <c r="E98" s="64">
        <f t="shared" si="2"/>
        <v>99.72376215082777</v>
      </c>
      <c r="F98" s="41">
        <f>SUM(F99+F104+F117+F142)</f>
        <v>410896.07999999996</v>
      </c>
      <c r="G98" s="64">
        <f t="shared" si="3"/>
        <v>144.44805606322652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2" customFormat="1" ht="27.75" customHeight="1">
      <c r="A99" s="8" t="s">
        <v>98</v>
      </c>
      <c r="B99" s="9" t="s">
        <v>99</v>
      </c>
      <c r="C99" s="39">
        <f>SUM(C100+C102)</f>
        <v>52317.6</v>
      </c>
      <c r="D99" s="39">
        <f>SUM(D100+D102)</f>
        <v>52317.6</v>
      </c>
      <c r="E99" s="64">
        <f t="shared" si="2"/>
        <v>100</v>
      </c>
      <c r="F99" s="39">
        <f>SUM(F100+F102)</f>
        <v>56107.31</v>
      </c>
      <c r="G99" s="64">
        <f t="shared" si="3"/>
        <v>93.24560382595422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26" s="12" customFormat="1" ht="20.25" customHeight="1" hidden="1">
      <c r="A100" s="13" t="s">
        <v>137</v>
      </c>
      <c r="B100" s="14" t="s">
        <v>100</v>
      </c>
      <c r="C100" s="40">
        <f>SUM(C101)</f>
        <v>48151.1</v>
      </c>
      <c r="D100" s="40">
        <f>SUM(D101)</f>
        <v>48151.1</v>
      </c>
      <c r="E100" s="64">
        <f t="shared" si="2"/>
        <v>100</v>
      </c>
      <c r="F100" s="40">
        <f>SUM(F101)</f>
        <v>47747</v>
      </c>
      <c r="G100" s="64">
        <f t="shared" si="3"/>
        <v>100.84633589544893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s="17" customFormat="1" ht="31.5" customHeight="1">
      <c r="A101" s="13" t="s">
        <v>138</v>
      </c>
      <c r="B101" s="14" t="s">
        <v>101</v>
      </c>
      <c r="C101" s="40">
        <v>48151.1</v>
      </c>
      <c r="D101" s="40">
        <v>48151.1</v>
      </c>
      <c r="E101" s="65">
        <f t="shared" si="2"/>
        <v>100</v>
      </c>
      <c r="F101" s="40">
        <v>47747</v>
      </c>
      <c r="G101" s="64">
        <f t="shared" si="3"/>
        <v>100.84633589544893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7" customFormat="1" ht="30.75" customHeight="1" hidden="1">
      <c r="A102" s="13" t="s">
        <v>225</v>
      </c>
      <c r="B102" s="14" t="s">
        <v>226</v>
      </c>
      <c r="C102" s="40">
        <f>SUM(C103)</f>
        <v>4166.5</v>
      </c>
      <c r="D102" s="40">
        <f>SUM(D103)</f>
        <v>4166.5</v>
      </c>
      <c r="E102" s="65">
        <f t="shared" si="2"/>
        <v>100</v>
      </c>
      <c r="F102" s="40">
        <f>SUM(F103)</f>
        <v>8360.31</v>
      </c>
      <c r="G102" s="64">
        <f t="shared" si="3"/>
        <v>49.836668735967926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7" customFormat="1" ht="32.25" customHeight="1">
      <c r="A103" s="13" t="s">
        <v>227</v>
      </c>
      <c r="B103" s="14" t="s">
        <v>228</v>
      </c>
      <c r="C103" s="40">
        <v>4166.5</v>
      </c>
      <c r="D103" s="40">
        <v>4166.5</v>
      </c>
      <c r="E103" s="65">
        <f t="shared" si="2"/>
        <v>100</v>
      </c>
      <c r="F103" s="40">
        <v>8360.31</v>
      </c>
      <c r="G103" s="64">
        <f t="shared" si="3"/>
        <v>49.836668735967926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7" customFormat="1" ht="30.75" customHeight="1">
      <c r="A104" s="8" t="s">
        <v>102</v>
      </c>
      <c r="B104" s="9" t="s">
        <v>174</v>
      </c>
      <c r="C104" s="39">
        <f>SUM(C109+C111+C115+C107+C113)</f>
        <v>83627.6</v>
      </c>
      <c r="D104" s="39">
        <f>SUM(D109+D111+D115+D107+D113)</f>
        <v>82234.90000000001</v>
      </c>
      <c r="E104" s="64">
        <f t="shared" si="2"/>
        <v>98.33464071670119</v>
      </c>
      <c r="F104" s="39">
        <f>SUM(F106+F108+F112+F116+F105)</f>
        <v>16440.93</v>
      </c>
      <c r="G104" s="64">
        <f t="shared" si="3"/>
        <v>500.18399202478207</v>
      </c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2" customFormat="1" ht="32.25" customHeight="1" hidden="1">
      <c r="A105" s="13" t="s">
        <v>103</v>
      </c>
      <c r="B105" s="14" t="s">
        <v>104</v>
      </c>
      <c r="C105" s="40">
        <f>SUM(C106)</f>
        <v>0</v>
      </c>
      <c r="D105" s="40"/>
      <c r="E105" s="64" t="e">
        <f t="shared" si="2"/>
        <v>#DIV/0!</v>
      </c>
      <c r="F105" s="40">
        <v>48</v>
      </c>
      <c r="G105" s="64">
        <f t="shared" si="3"/>
        <v>0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s="17" customFormat="1" ht="30" hidden="1">
      <c r="A106" s="13" t="s">
        <v>105</v>
      </c>
      <c r="B106" s="14" t="s">
        <v>106</v>
      </c>
      <c r="C106" s="40">
        <v>0</v>
      </c>
      <c r="D106" s="40"/>
      <c r="E106" s="64" t="e">
        <f t="shared" si="2"/>
        <v>#DIV/0!</v>
      </c>
      <c r="F106" s="40">
        <v>8436.56</v>
      </c>
      <c r="G106" s="64">
        <f t="shared" si="3"/>
        <v>0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7" customFormat="1" ht="30" hidden="1">
      <c r="A107" s="13" t="s">
        <v>188</v>
      </c>
      <c r="B107" s="14" t="s">
        <v>229</v>
      </c>
      <c r="C107" s="40">
        <f>SUM(C108)</f>
        <v>0</v>
      </c>
      <c r="D107" s="40"/>
      <c r="E107" s="64" t="e">
        <f t="shared" si="2"/>
        <v>#DIV/0!</v>
      </c>
      <c r="F107" s="40"/>
      <c r="G107" s="64" t="e">
        <f t="shared" si="3"/>
        <v>#DIV/0!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7" customFormat="1" ht="30" hidden="1">
      <c r="A108" s="13" t="s">
        <v>290</v>
      </c>
      <c r="B108" s="14" t="s">
        <v>230</v>
      </c>
      <c r="C108" s="40">
        <v>0</v>
      </c>
      <c r="D108" s="40"/>
      <c r="E108" s="64" t="e">
        <f t="shared" si="2"/>
        <v>#DIV/0!</v>
      </c>
      <c r="F108" s="40">
        <v>229.3</v>
      </c>
      <c r="G108" s="64">
        <f t="shared" si="3"/>
        <v>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7" customFormat="1" ht="45" hidden="1">
      <c r="A109" s="13" t="s">
        <v>165</v>
      </c>
      <c r="B109" s="14" t="s">
        <v>167</v>
      </c>
      <c r="C109" s="40">
        <f>SUM(C110)</f>
        <v>0</v>
      </c>
      <c r="D109" s="40"/>
      <c r="E109" s="64" t="e">
        <f t="shared" si="2"/>
        <v>#DIV/0!</v>
      </c>
      <c r="F109" s="40">
        <v>0</v>
      </c>
      <c r="G109" s="64" t="e">
        <f t="shared" si="3"/>
        <v>#DIV/0!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s="17" customFormat="1" ht="45" hidden="1">
      <c r="A110" s="13" t="s">
        <v>166</v>
      </c>
      <c r="B110" s="14" t="s">
        <v>168</v>
      </c>
      <c r="C110" s="40">
        <v>0</v>
      </c>
      <c r="D110" s="40"/>
      <c r="E110" s="64" t="e">
        <f t="shared" si="2"/>
        <v>#DIV/0!</v>
      </c>
      <c r="F110" s="40">
        <v>0</v>
      </c>
      <c r="G110" s="64" t="e">
        <f t="shared" si="3"/>
        <v>#DIV/0!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s="17" customFormat="1" ht="47.25" customHeight="1" hidden="1">
      <c r="A111" s="13" t="s">
        <v>231</v>
      </c>
      <c r="B111" s="14" t="s">
        <v>232</v>
      </c>
      <c r="C111" s="40">
        <f>SUM(C112)</f>
        <v>0</v>
      </c>
      <c r="D111" s="40"/>
      <c r="E111" s="64" t="e">
        <f t="shared" si="2"/>
        <v>#DIV/0!</v>
      </c>
      <c r="F111" s="40">
        <f>SUM(F112)</f>
        <v>1748.12</v>
      </c>
      <c r="G111" s="64">
        <f t="shared" si="3"/>
        <v>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s="17" customFormat="1" ht="48.75" customHeight="1" hidden="1">
      <c r="A112" s="13" t="s">
        <v>233</v>
      </c>
      <c r="B112" s="14" t="s">
        <v>234</v>
      </c>
      <c r="C112" s="40">
        <v>0</v>
      </c>
      <c r="D112" s="40"/>
      <c r="E112" s="64" t="e">
        <f t="shared" si="2"/>
        <v>#DIV/0!</v>
      </c>
      <c r="F112" s="40">
        <f>1748.12</f>
        <v>1748.12</v>
      </c>
      <c r="G112" s="64">
        <f t="shared" si="3"/>
        <v>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s="17" customFormat="1" ht="28.5" customHeight="1" hidden="1">
      <c r="A113" s="13" t="s">
        <v>235</v>
      </c>
      <c r="B113" s="14" t="s">
        <v>236</v>
      </c>
      <c r="C113" s="40">
        <f>SUM(C114)</f>
        <v>4642.5</v>
      </c>
      <c r="D113" s="40">
        <f>SUM(D114)</f>
        <v>3249.8</v>
      </c>
      <c r="E113" s="64">
        <f t="shared" si="2"/>
        <v>70.00107700592353</v>
      </c>
      <c r="F113" s="40">
        <f>SUM(F114)</f>
        <v>0</v>
      </c>
      <c r="G113" s="64" t="e">
        <f t="shared" si="3"/>
        <v>#DIV/0!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s="17" customFormat="1" ht="33" customHeight="1">
      <c r="A114" s="13" t="s">
        <v>320</v>
      </c>
      <c r="B114" s="14" t="s">
        <v>321</v>
      </c>
      <c r="C114" s="40">
        <v>4642.5</v>
      </c>
      <c r="D114" s="40">
        <v>3249.8</v>
      </c>
      <c r="E114" s="64">
        <f t="shared" si="2"/>
        <v>70.00107700592353</v>
      </c>
      <c r="F114" s="40">
        <v>0</v>
      </c>
      <c r="G114" s="64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s="17" customFormat="1" ht="59.25" customHeight="1" hidden="1">
      <c r="A115" s="13" t="s">
        <v>176</v>
      </c>
      <c r="B115" s="14" t="s">
        <v>120</v>
      </c>
      <c r="C115" s="40">
        <f>SUM(C116)</f>
        <v>78985.1</v>
      </c>
      <c r="D115" s="40">
        <f>SUM(D116)</f>
        <v>78985.1</v>
      </c>
      <c r="E115" s="64">
        <f t="shared" si="2"/>
        <v>100</v>
      </c>
      <c r="F115" s="40">
        <f>SUM(F116)</f>
        <v>5978.95</v>
      </c>
      <c r="G115" s="64">
        <f t="shared" si="3"/>
        <v>1321.0530277055336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s="17" customFormat="1" ht="22.5" customHeight="1">
      <c r="A116" s="13" t="s">
        <v>177</v>
      </c>
      <c r="B116" s="14" t="s">
        <v>143</v>
      </c>
      <c r="C116" s="40">
        <f>12811.7+2420+10191.5+23035.1+30526.8</f>
        <v>78985.1</v>
      </c>
      <c r="D116" s="40">
        <v>78985.1</v>
      </c>
      <c r="E116" s="65">
        <f t="shared" si="2"/>
        <v>100</v>
      </c>
      <c r="F116" s="40">
        <v>5978.95</v>
      </c>
      <c r="G116" s="64">
        <f t="shared" si="3"/>
        <v>1321.0530277055336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s="17" customFormat="1" ht="30" customHeight="1">
      <c r="A117" s="8" t="s">
        <v>116</v>
      </c>
      <c r="B117" s="9" t="s">
        <v>175</v>
      </c>
      <c r="C117" s="39">
        <f>SUM(C118+C126+C128+C134+C140+C136+C120+C138)</f>
        <v>459058.3000000001</v>
      </c>
      <c r="D117" s="39">
        <f>SUM(D121+D129+D135+D139+D141)</f>
        <v>458806.9</v>
      </c>
      <c r="E117" s="64">
        <f t="shared" si="2"/>
        <v>99.94523571406941</v>
      </c>
      <c r="F117" s="39">
        <f>SUM(F118+F126+F128+F134+F140+F136+F120+F138)</f>
        <v>338280.85</v>
      </c>
      <c r="G117" s="64">
        <f t="shared" si="3"/>
        <v>135.62898993543385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s="17" customFormat="1" ht="18.75" customHeight="1" hidden="1">
      <c r="A118" s="13" t="s">
        <v>239</v>
      </c>
      <c r="B118" s="21" t="s">
        <v>240</v>
      </c>
      <c r="C118" s="40">
        <f>SUM(C139)</f>
        <v>814.8</v>
      </c>
      <c r="D118" s="40">
        <f>SUM(D119)</f>
        <v>0</v>
      </c>
      <c r="E118" s="64">
        <f t="shared" si="2"/>
        <v>0</v>
      </c>
      <c r="F118" s="40">
        <f>SUM(F119)</f>
        <v>0</v>
      </c>
      <c r="G118" s="64" t="e">
        <f t="shared" si="3"/>
        <v>#DIV/0!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4:7" ht="15.75" hidden="1">
      <c r="D119" s="40">
        <v>0</v>
      </c>
      <c r="E119" s="64" t="e">
        <f t="shared" si="2"/>
        <v>#DIV/0!</v>
      </c>
      <c r="F119" s="40">
        <v>0</v>
      </c>
      <c r="G119" s="64" t="e">
        <f t="shared" si="3"/>
        <v>#DIV/0!</v>
      </c>
    </row>
    <row r="120" spans="1:26" s="17" customFormat="1" ht="21" customHeight="1" hidden="1">
      <c r="A120" s="13" t="s">
        <v>255</v>
      </c>
      <c r="B120" s="14" t="s">
        <v>256</v>
      </c>
      <c r="C120" s="40">
        <f>SUM(C121)</f>
        <v>4.2</v>
      </c>
      <c r="D120" s="40">
        <f>SUM(D121)</f>
        <v>4.2</v>
      </c>
      <c r="E120" s="64">
        <f t="shared" si="2"/>
        <v>100</v>
      </c>
      <c r="F120" s="40">
        <f>SUM(F121)</f>
        <v>0</v>
      </c>
      <c r="G120" s="64" t="e">
        <f t="shared" si="3"/>
        <v>#DIV/0!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s="12" customFormat="1" ht="31.5" customHeight="1">
      <c r="A121" s="13" t="s">
        <v>254</v>
      </c>
      <c r="B121" s="14" t="s">
        <v>257</v>
      </c>
      <c r="C121" s="40">
        <v>4.2</v>
      </c>
      <c r="D121" s="40">
        <v>4.2</v>
      </c>
      <c r="E121" s="64">
        <f t="shared" si="2"/>
        <v>100</v>
      </c>
      <c r="F121" s="40">
        <v>0</v>
      </c>
      <c r="G121" s="64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s="17" customFormat="1" ht="30" customHeight="1" hidden="1">
      <c r="A122" s="13" t="s">
        <v>108</v>
      </c>
      <c r="B122" s="14" t="s">
        <v>109</v>
      </c>
      <c r="C122" s="40">
        <f>SUM(C123)</f>
        <v>0</v>
      </c>
      <c r="D122" s="40">
        <f>SUM(D123)</f>
        <v>0</v>
      </c>
      <c r="E122" s="64" t="e">
        <f t="shared" si="2"/>
        <v>#DIV/0!</v>
      </c>
      <c r="F122" s="40">
        <f>SUM(F123)</f>
        <v>0</v>
      </c>
      <c r="G122" s="64" t="e">
        <f t="shared" si="3"/>
        <v>#DIV/0!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s="17" customFormat="1" ht="30" customHeight="1" hidden="1">
      <c r="A123" s="13" t="s">
        <v>110</v>
      </c>
      <c r="B123" s="14" t="s">
        <v>111</v>
      </c>
      <c r="C123" s="40">
        <v>0</v>
      </c>
      <c r="D123" s="40">
        <v>0</v>
      </c>
      <c r="E123" s="64" t="e">
        <f t="shared" si="2"/>
        <v>#DIV/0!</v>
      </c>
      <c r="F123" s="40">
        <v>0</v>
      </c>
      <c r="G123" s="64" t="e">
        <f t="shared" si="3"/>
        <v>#DIV/0!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s="17" customFormat="1" ht="45.75" customHeight="1" hidden="1">
      <c r="A124" s="13" t="s">
        <v>112</v>
      </c>
      <c r="B124" s="14" t="s">
        <v>113</v>
      </c>
      <c r="C124" s="40">
        <f>SUM(C125)</f>
        <v>0</v>
      </c>
      <c r="D124" s="40">
        <f>SUM(D125)</f>
        <v>0</v>
      </c>
      <c r="E124" s="64" t="e">
        <f t="shared" si="2"/>
        <v>#DIV/0!</v>
      </c>
      <c r="F124" s="40">
        <f>SUM(F125)</f>
        <v>0</v>
      </c>
      <c r="G124" s="64" t="e">
        <f t="shared" si="3"/>
        <v>#DIV/0!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s="17" customFormat="1" ht="47.25" customHeight="1" hidden="1">
      <c r="A125" s="13" t="s">
        <v>114</v>
      </c>
      <c r="B125" s="14" t="s">
        <v>115</v>
      </c>
      <c r="C125" s="40">
        <v>0</v>
      </c>
      <c r="D125" s="40">
        <v>0</v>
      </c>
      <c r="E125" s="64" t="e">
        <f t="shared" si="2"/>
        <v>#DIV/0!</v>
      </c>
      <c r="F125" s="40">
        <v>0</v>
      </c>
      <c r="G125" s="64" t="e">
        <f t="shared" si="3"/>
        <v>#DIV/0!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s="17" customFormat="1" ht="30" customHeight="1" hidden="1">
      <c r="A126" s="13" t="s">
        <v>169</v>
      </c>
      <c r="B126" s="14" t="s">
        <v>107</v>
      </c>
      <c r="C126" s="40">
        <f>SUM(C127)</f>
        <v>0</v>
      </c>
      <c r="D126" s="40">
        <f>SUM(D127)</f>
        <v>0</v>
      </c>
      <c r="E126" s="64" t="e">
        <f t="shared" si="2"/>
        <v>#DIV/0!</v>
      </c>
      <c r="F126" s="40">
        <f>SUM(F127)</f>
        <v>0</v>
      </c>
      <c r="G126" s="64" t="e">
        <f t="shared" si="3"/>
        <v>#DIV/0!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s="17" customFormat="1" ht="45" customHeight="1" hidden="1">
      <c r="A127" s="13" t="s">
        <v>170</v>
      </c>
      <c r="B127" s="14" t="s">
        <v>107</v>
      </c>
      <c r="C127" s="40">
        <v>0</v>
      </c>
      <c r="D127" s="40">
        <v>0</v>
      </c>
      <c r="E127" s="64" t="e">
        <f t="shared" si="2"/>
        <v>#DIV/0!</v>
      </c>
      <c r="F127" s="40">
        <v>0</v>
      </c>
      <c r="G127" s="64" t="e">
        <f t="shared" si="3"/>
        <v>#DIV/0!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s="17" customFormat="1" ht="30" customHeight="1" hidden="1">
      <c r="A128" s="13" t="s">
        <v>171</v>
      </c>
      <c r="B128" s="15" t="s">
        <v>173</v>
      </c>
      <c r="C128" s="40">
        <f>SUM(C129)</f>
        <v>18963.8</v>
      </c>
      <c r="D128" s="40">
        <f>SUM(D129)</f>
        <v>18963.8</v>
      </c>
      <c r="E128" s="64">
        <f t="shared" si="2"/>
        <v>100</v>
      </c>
      <c r="F128" s="40">
        <f>SUM(F129)</f>
        <v>12434.31</v>
      </c>
      <c r="G128" s="64">
        <f t="shared" si="3"/>
        <v>152.51188043405705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s="17" customFormat="1" ht="30" customHeight="1">
      <c r="A129" s="13" t="s">
        <v>172</v>
      </c>
      <c r="B129" s="15" t="s">
        <v>164</v>
      </c>
      <c r="C129" s="40">
        <v>18963.8</v>
      </c>
      <c r="D129" s="40">
        <v>18963.8</v>
      </c>
      <c r="E129" s="65">
        <f t="shared" si="2"/>
        <v>100</v>
      </c>
      <c r="F129" s="40">
        <v>12434.31</v>
      </c>
      <c r="G129" s="64">
        <f t="shared" si="3"/>
        <v>152.51188043405705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s="17" customFormat="1" ht="30.75" customHeight="1" hidden="1">
      <c r="A130" s="13" t="s">
        <v>139</v>
      </c>
      <c r="B130" s="14" t="s">
        <v>142</v>
      </c>
      <c r="C130" s="40">
        <f>SUM(C131)</f>
        <v>0</v>
      </c>
      <c r="D130" s="40">
        <f>SUM(D131)</f>
        <v>0</v>
      </c>
      <c r="E130" s="65" t="e">
        <f t="shared" si="2"/>
        <v>#DIV/0!</v>
      </c>
      <c r="F130" s="40">
        <f>SUM(F131)</f>
        <v>0</v>
      </c>
      <c r="G130" s="64" t="e">
        <f t="shared" si="3"/>
        <v>#DIV/0!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17" customFormat="1" ht="33" customHeight="1" hidden="1">
      <c r="A131" s="13" t="s">
        <v>140</v>
      </c>
      <c r="B131" s="14" t="s">
        <v>141</v>
      </c>
      <c r="C131" s="40"/>
      <c r="D131" s="40"/>
      <c r="E131" s="65" t="e">
        <f t="shared" si="2"/>
        <v>#DIV/0!</v>
      </c>
      <c r="F131" s="40"/>
      <c r="G131" s="64" t="e">
        <f t="shared" si="3"/>
        <v>#DIV/0!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s="17" customFormat="1" ht="32.25" customHeight="1" hidden="1">
      <c r="A132" s="8" t="s">
        <v>116</v>
      </c>
      <c r="B132" s="9" t="s">
        <v>117</v>
      </c>
      <c r="C132" s="39">
        <f>SUM(C133)</f>
        <v>0</v>
      </c>
      <c r="D132" s="39">
        <f>SUM(D133)</f>
        <v>0</v>
      </c>
      <c r="E132" s="65" t="e">
        <f t="shared" si="2"/>
        <v>#DIV/0!</v>
      </c>
      <c r="F132" s="39">
        <f>SUM(F133)</f>
        <v>0</v>
      </c>
      <c r="G132" s="64" t="e">
        <f t="shared" si="3"/>
        <v>#DIV/0!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s="17" customFormat="1" ht="30.75" customHeight="1" hidden="1">
      <c r="A133" s="13" t="s">
        <v>118</v>
      </c>
      <c r="B133" s="14" t="s">
        <v>119</v>
      </c>
      <c r="C133" s="40">
        <v>0</v>
      </c>
      <c r="D133" s="40">
        <v>0</v>
      </c>
      <c r="E133" s="65" t="e">
        <f t="shared" si="2"/>
        <v>#DIV/0!</v>
      </c>
      <c r="F133" s="40">
        <v>0</v>
      </c>
      <c r="G133" s="64" t="e">
        <f t="shared" si="3"/>
        <v>#DIV/0!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s="17" customFormat="1" ht="30" customHeight="1" hidden="1">
      <c r="A134" s="13" t="s">
        <v>184</v>
      </c>
      <c r="B134" s="14" t="s">
        <v>187</v>
      </c>
      <c r="C134" s="40">
        <f>SUM(C135)</f>
        <v>10650.8</v>
      </c>
      <c r="D134" s="40">
        <f>SUM(D135)</f>
        <v>10429.4</v>
      </c>
      <c r="E134" s="65">
        <f t="shared" si="2"/>
        <v>97.92128290832613</v>
      </c>
      <c r="F134" s="40">
        <f>SUM(F135)</f>
        <v>6365.04</v>
      </c>
      <c r="G134" s="64">
        <f t="shared" si="3"/>
        <v>163.85442982290763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7" customFormat="1" ht="30" customHeight="1">
      <c r="A135" s="13" t="s">
        <v>185</v>
      </c>
      <c r="B135" s="14" t="s">
        <v>186</v>
      </c>
      <c r="C135" s="40">
        <v>10650.8</v>
      </c>
      <c r="D135" s="40">
        <v>10429.4</v>
      </c>
      <c r="E135" s="65">
        <f t="shared" si="2"/>
        <v>97.92128290832613</v>
      </c>
      <c r="F135" s="40">
        <v>6365.04</v>
      </c>
      <c r="G135" s="64">
        <f t="shared" si="3"/>
        <v>163.85442982290763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2" customFormat="1" ht="47.25" customHeight="1" hidden="1">
      <c r="A136" s="13" t="s">
        <v>241</v>
      </c>
      <c r="B136" s="22" t="s">
        <v>242</v>
      </c>
      <c r="C136" s="40">
        <f>SUM(C137)</f>
        <v>0</v>
      </c>
      <c r="D136" s="40">
        <f>SUM(D137)</f>
        <v>0</v>
      </c>
      <c r="E136" s="65" t="e">
        <f t="shared" si="2"/>
        <v>#DIV/0!</v>
      </c>
      <c r="F136" s="40">
        <f>SUM(F137)</f>
        <v>0</v>
      </c>
      <c r="G136" s="64" t="e">
        <f t="shared" si="3"/>
        <v>#DIV/0!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s="17" customFormat="1" ht="45" customHeight="1" hidden="1">
      <c r="A137" s="13" t="s">
        <v>243</v>
      </c>
      <c r="B137" s="22" t="s">
        <v>244</v>
      </c>
      <c r="C137" s="40">
        <v>0</v>
      </c>
      <c r="D137" s="40">
        <v>0</v>
      </c>
      <c r="E137" s="65" t="e">
        <f aca="true" t="shared" si="4" ref="E137:E161">SUM(D137/C137*100)</f>
        <v>#DIV/0!</v>
      </c>
      <c r="F137" s="40">
        <v>0</v>
      </c>
      <c r="G137" s="64" t="e">
        <f aca="true" t="shared" si="5" ref="G137:G161">SUM(D137/F137*100)</f>
        <v>#DIV/0!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7" customFormat="1" ht="30" customHeight="1" hidden="1">
      <c r="A138" s="13" t="s">
        <v>269</v>
      </c>
      <c r="B138" s="14" t="s">
        <v>268</v>
      </c>
      <c r="C138" s="40">
        <v>0</v>
      </c>
      <c r="D138" s="40">
        <f>SUM(D139)</f>
        <v>784.8</v>
      </c>
      <c r="E138" s="65" t="e">
        <f t="shared" si="4"/>
        <v>#DIV/0!</v>
      </c>
      <c r="F138" s="40">
        <f>SUM(F139)</f>
        <v>0</v>
      </c>
      <c r="G138" s="64" t="e">
        <f t="shared" si="5"/>
        <v>#DIV/0!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7" customFormat="1" ht="32.25" customHeight="1">
      <c r="A139" s="13" t="s">
        <v>303</v>
      </c>
      <c r="B139" s="21" t="s">
        <v>304</v>
      </c>
      <c r="C139" s="40">
        <v>814.8</v>
      </c>
      <c r="D139" s="40">
        <v>784.8</v>
      </c>
      <c r="E139" s="65">
        <f t="shared" si="4"/>
        <v>96.3181148748159</v>
      </c>
      <c r="F139" s="40">
        <v>0</v>
      </c>
      <c r="G139" s="64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7" customFormat="1" ht="15.75" hidden="1">
      <c r="A140" s="13" t="s">
        <v>190</v>
      </c>
      <c r="B140" s="14" t="s">
        <v>191</v>
      </c>
      <c r="C140" s="40">
        <f>SUM(C141)</f>
        <v>428624.70000000007</v>
      </c>
      <c r="D140" s="40">
        <f>SUM(D141)</f>
        <v>428624.7</v>
      </c>
      <c r="E140" s="65">
        <f t="shared" si="4"/>
        <v>99.99999999999999</v>
      </c>
      <c r="F140" s="40">
        <f>SUM(F141)</f>
        <v>319481.5</v>
      </c>
      <c r="G140" s="64">
        <f t="shared" si="5"/>
        <v>134.16260409444678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7" customFormat="1" ht="24.75" customHeight="1">
      <c r="A141" s="13" t="s">
        <v>189</v>
      </c>
      <c r="B141" s="14" t="s">
        <v>245</v>
      </c>
      <c r="C141" s="40">
        <f>394944.7-8000+8145.3+11784.9+7661.9+14087.9</f>
        <v>428624.70000000007</v>
      </c>
      <c r="D141" s="40">
        <v>428624.7</v>
      </c>
      <c r="E141" s="65">
        <f t="shared" si="4"/>
        <v>99.99999999999999</v>
      </c>
      <c r="F141" s="40">
        <v>319481.5</v>
      </c>
      <c r="G141" s="64">
        <f t="shared" si="5"/>
        <v>134.16260409444678</v>
      </c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7" customFormat="1" ht="22.5" customHeight="1">
      <c r="A142" s="8" t="s">
        <v>192</v>
      </c>
      <c r="B142" s="9" t="s">
        <v>193</v>
      </c>
      <c r="C142" s="39">
        <f>SUM(C143:C145)</f>
        <v>172</v>
      </c>
      <c r="D142" s="39">
        <f>SUM(D143:D145)</f>
        <v>172</v>
      </c>
      <c r="E142" s="64">
        <f t="shared" si="4"/>
        <v>100</v>
      </c>
      <c r="F142" s="39">
        <f>SUM(F143:F145)</f>
        <v>66.99000000000001</v>
      </c>
      <c r="G142" s="64">
        <f t="shared" si="5"/>
        <v>256.75473951336016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7" customFormat="1" ht="45.75" customHeight="1">
      <c r="A143" s="13" t="s">
        <v>246</v>
      </c>
      <c r="B143" s="14" t="s">
        <v>247</v>
      </c>
      <c r="C143" s="40">
        <v>17</v>
      </c>
      <c r="D143" s="40">
        <v>17</v>
      </c>
      <c r="E143" s="64">
        <f t="shared" si="4"/>
        <v>100</v>
      </c>
      <c r="F143" s="40">
        <v>11</v>
      </c>
      <c r="G143" s="64">
        <f t="shared" si="5"/>
        <v>154.54545454545453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7" customFormat="1" ht="47.25" customHeight="1">
      <c r="A144" s="13" t="s">
        <v>248</v>
      </c>
      <c r="B144" s="14" t="s">
        <v>249</v>
      </c>
      <c r="C144" s="40">
        <f>82.7+72.3</f>
        <v>155</v>
      </c>
      <c r="D144" s="40">
        <v>155</v>
      </c>
      <c r="E144" s="65">
        <f t="shared" si="4"/>
        <v>100</v>
      </c>
      <c r="F144" s="40">
        <v>55.99</v>
      </c>
      <c r="G144" s="64">
        <f t="shared" si="5"/>
        <v>276.8351491337739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7" customFormat="1" ht="18" customHeight="1" hidden="1">
      <c r="A145" s="13" t="s">
        <v>198</v>
      </c>
      <c r="B145" s="14" t="s">
        <v>199</v>
      </c>
      <c r="C145" s="40">
        <v>0</v>
      </c>
      <c r="D145" s="40">
        <v>0</v>
      </c>
      <c r="E145" s="65" t="e">
        <f t="shared" si="4"/>
        <v>#DIV/0!</v>
      </c>
      <c r="F145" s="40">
        <v>0</v>
      </c>
      <c r="G145" s="64" t="e">
        <f t="shared" si="5"/>
        <v>#DIV/0!</v>
      </c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7" customFormat="1" ht="18" customHeight="1" hidden="1">
      <c r="A146" s="8" t="s">
        <v>250</v>
      </c>
      <c r="B146" s="9" t="s">
        <v>194</v>
      </c>
      <c r="C146" s="39">
        <f>SUM(C147)</f>
        <v>0</v>
      </c>
      <c r="D146" s="39">
        <f>SUM(D147)</f>
        <v>0</v>
      </c>
      <c r="E146" s="64" t="e">
        <f t="shared" si="4"/>
        <v>#DIV/0!</v>
      </c>
      <c r="F146" s="39">
        <f>SUM(F147)</f>
        <v>0</v>
      </c>
      <c r="G146" s="64" t="e">
        <f t="shared" si="5"/>
        <v>#DIV/0!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7" customFormat="1" ht="30" hidden="1">
      <c r="A147" s="13" t="s">
        <v>251</v>
      </c>
      <c r="B147" s="14" t="s">
        <v>252</v>
      </c>
      <c r="C147" s="40">
        <v>0</v>
      </c>
      <c r="D147" s="40">
        <v>0</v>
      </c>
      <c r="E147" s="64" t="e">
        <f t="shared" si="4"/>
        <v>#DIV/0!</v>
      </c>
      <c r="F147" s="40">
        <v>0</v>
      </c>
      <c r="G147" s="64" t="e">
        <f t="shared" si="5"/>
        <v>#DIV/0!</v>
      </c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7" customFormat="1" ht="45" customHeight="1" hidden="1">
      <c r="A148" s="8" t="s">
        <v>121</v>
      </c>
      <c r="B148" s="9" t="s">
        <v>122</v>
      </c>
      <c r="C148" s="39">
        <f>SUM(C149+C152)</f>
        <v>0</v>
      </c>
      <c r="D148" s="39">
        <f>SUM(D149+D152)</f>
        <v>0</v>
      </c>
      <c r="E148" s="64" t="e">
        <f t="shared" si="4"/>
        <v>#DIV/0!</v>
      </c>
      <c r="F148" s="39">
        <f>SUM(F149+F152)</f>
        <v>0</v>
      </c>
      <c r="G148" s="64" t="e">
        <f t="shared" si="5"/>
        <v>#DIV/0!</v>
      </c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7" customFormat="1" ht="29.25" customHeight="1" hidden="1">
      <c r="A149" s="8" t="s">
        <v>123</v>
      </c>
      <c r="B149" s="9" t="s">
        <v>124</v>
      </c>
      <c r="C149" s="39">
        <f>SUM(C150)</f>
        <v>0</v>
      </c>
      <c r="D149" s="39">
        <f>SUM(D150)</f>
        <v>0</v>
      </c>
      <c r="E149" s="64" t="e">
        <f t="shared" si="4"/>
        <v>#DIV/0!</v>
      </c>
      <c r="F149" s="39">
        <f>SUM(F150)</f>
        <v>0</v>
      </c>
      <c r="G149" s="64" t="e">
        <f t="shared" si="5"/>
        <v>#DIV/0!</v>
      </c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s="17" customFormat="1" ht="30" hidden="1">
      <c r="A150" s="13" t="s">
        <v>125</v>
      </c>
      <c r="B150" s="14" t="s">
        <v>126</v>
      </c>
      <c r="C150" s="40">
        <f>SUM(C151)</f>
        <v>0</v>
      </c>
      <c r="D150" s="40">
        <f>SUM(D151)</f>
        <v>0</v>
      </c>
      <c r="E150" s="64" t="e">
        <f t="shared" si="4"/>
        <v>#DIV/0!</v>
      </c>
      <c r="F150" s="40">
        <f>SUM(F151)</f>
        <v>0</v>
      </c>
      <c r="G150" s="64" t="e">
        <f t="shared" si="5"/>
        <v>#DIV/0!</v>
      </c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s="17" customFormat="1" ht="30" hidden="1">
      <c r="A151" s="13" t="s">
        <v>127</v>
      </c>
      <c r="B151" s="14" t="s">
        <v>128</v>
      </c>
      <c r="C151" s="40">
        <v>0</v>
      </c>
      <c r="D151" s="40">
        <v>0</v>
      </c>
      <c r="E151" s="64" t="e">
        <f t="shared" si="4"/>
        <v>#DIV/0!</v>
      </c>
      <c r="F151" s="40">
        <v>0</v>
      </c>
      <c r="G151" s="64" t="e">
        <f t="shared" si="5"/>
        <v>#DIV/0!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s="12" customFormat="1" ht="31.5" hidden="1">
      <c r="A152" s="8" t="s">
        <v>129</v>
      </c>
      <c r="B152" s="9" t="s">
        <v>130</v>
      </c>
      <c r="C152" s="39">
        <f>SUM(C153)</f>
        <v>0</v>
      </c>
      <c r="D152" s="39">
        <f>SUM(D153)</f>
        <v>0</v>
      </c>
      <c r="E152" s="64" t="e">
        <f t="shared" si="4"/>
        <v>#DIV/0!</v>
      </c>
      <c r="F152" s="39">
        <f>SUM(F153)</f>
        <v>0</v>
      </c>
      <c r="G152" s="64" t="e">
        <f t="shared" si="5"/>
        <v>#DIV/0!</v>
      </c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s="12" customFormat="1" ht="30" hidden="1">
      <c r="A153" s="13" t="s">
        <v>131</v>
      </c>
      <c r="B153" s="14" t="s">
        <v>132</v>
      </c>
      <c r="C153" s="40">
        <f>SUM(C154)</f>
        <v>0</v>
      </c>
      <c r="D153" s="40">
        <f>SUM(D154)</f>
        <v>0</v>
      </c>
      <c r="E153" s="64" t="e">
        <f t="shared" si="4"/>
        <v>#DIV/0!</v>
      </c>
      <c r="F153" s="40">
        <f>SUM(F154)</f>
        <v>0</v>
      </c>
      <c r="G153" s="64" t="e">
        <f t="shared" si="5"/>
        <v>#DIV/0!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s="17" customFormat="1" ht="30" hidden="1">
      <c r="A154" s="13" t="s">
        <v>133</v>
      </c>
      <c r="B154" s="14" t="s">
        <v>134</v>
      </c>
      <c r="C154" s="40">
        <v>0</v>
      </c>
      <c r="D154" s="40">
        <v>0</v>
      </c>
      <c r="E154" s="64" t="e">
        <f t="shared" si="4"/>
        <v>#DIV/0!</v>
      </c>
      <c r="F154" s="40">
        <v>0</v>
      </c>
      <c r="G154" s="64" t="e">
        <f t="shared" si="5"/>
        <v>#DIV/0!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s="17" customFormat="1" ht="15.75" hidden="1">
      <c r="A155" s="23"/>
      <c r="B155" s="24" t="s">
        <v>135</v>
      </c>
      <c r="C155" s="42">
        <f>SUM(C97+C8)</f>
        <v>658672.4000000001</v>
      </c>
      <c r="D155" s="42">
        <f>SUM(D97+D8)</f>
        <v>658104.1000000001</v>
      </c>
      <c r="E155" s="64">
        <f t="shared" si="4"/>
        <v>99.9137203866444</v>
      </c>
      <c r="F155" s="42">
        <f>SUM(F97+F8)</f>
        <v>453554.74999999994</v>
      </c>
      <c r="G155" s="64">
        <f t="shared" si="5"/>
        <v>145.09915285861302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s="12" customFormat="1" ht="31.5" hidden="1">
      <c r="A156" s="8" t="s">
        <v>129</v>
      </c>
      <c r="B156" s="9" t="s">
        <v>130</v>
      </c>
      <c r="C156" s="45">
        <f>SUM(C157)</f>
        <v>0</v>
      </c>
      <c r="D156" s="45">
        <f>SUM(D157)</f>
        <v>0</v>
      </c>
      <c r="E156" s="64" t="e">
        <f t="shared" si="4"/>
        <v>#DIV/0!</v>
      </c>
      <c r="F156" s="45">
        <f>SUM(F157)</f>
        <v>0</v>
      </c>
      <c r="G156" s="64" t="e">
        <f t="shared" si="5"/>
        <v>#DIV/0!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s="17" customFormat="1" ht="30" hidden="1">
      <c r="A157" s="13" t="s">
        <v>131</v>
      </c>
      <c r="B157" s="14" t="s">
        <v>132</v>
      </c>
      <c r="C157" s="46">
        <f>SUM(C158)</f>
        <v>0</v>
      </c>
      <c r="D157" s="46">
        <f>SUM(D158)</f>
        <v>0</v>
      </c>
      <c r="E157" s="64" t="e">
        <f t="shared" si="4"/>
        <v>#DIV/0!</v>
      </c>
      <c r="F157" s="46">
        <f>SUM(F158)</f>
        <v>0</v>
      </c>
      <c r="G157" s="64" t="e">
        <f t="shared" si="5"/>
        <v>#DIV/0!</v>
      </c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s="17" customFormat="1" ht="30" hidden="1">
      <c r="A158" s="13" t="s">
        <v>133</v>
      </c>
      <c r="B158" s="14" t="s">
        <v>134</v>
      </c>
      <c r="C158" s="46">
        <v>0</v>
      </c>
      <c r="D158" s="46">
        <v>0</v>
      </c>
      <c r="E158" s="64" t="e">
        <f t="shared" si="4"/>
        <v>#DIV/0!</v>
      </c>
      <c r="F158" s="46">
        <v>0</v>
      </c>
      <c r="G158" s="64" t="e">
        <f t="shared" si="5"/>
        <v>#DIV/0!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s="17" customFormat="1" ht="31.5" hidden="1">
      <c r="A159" s="13" t="s">
        <v>291</v>
      </c>
      <c r="B159" s="55" t="s">
        <v>292</v>
      </c>
      <c r="C159" s="47">
        <f>SUM(C160)</f>
        <v>0</v>
      </c>
      <c r="D159" s="47">
        <f>SUM(D160)</f>
        <v>0</v>
      </c>
      <c r="E159" s="64"/>
      <c r="F159" s="47">
        <f>SUM(F160)</f>
        <v>-10.39</v>
      </c>
      <c r="G159" s="64">
        <f t="shared" si="5"/>
        <v>0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s="17" customFormat="1" ht="18.75" customHeight="1" hidden="1">
      <c r="A160" s="13" t="s">
        <v>293</v>
      </c>
      <c r="B160" s="56" t="s">
        <v>294</v>
      </c>
      <c r="C160" s="48"/>
      <c r="D160" s="48">
        <v>0</v>
      </c>
      <c r="E160" s="64"/>
      <c r="F160" s="48">
        <v>-10.39</v>
      </c>
      <c r="G160" s="64">
        <f t="shared" si="5"/>
        <v>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s="12" customFormat="1" ht="15.75">
      <c r="A161" s="23"/>
      <c r="B161" s="24" t="s">
        <v>135</v>
      </c>
      <c r="C161" s="49">
        <f>SUM(C97+C8)</f>
        <v>658672.4000000001</v>
      </c>
      <c r="D161" s="67">
        <f>SUM(D97+D8)</f>
        <v>658104.1000000001</v>
      </c>
      <c r="E161" s="64">
        <f t="shared" si="4"/>
        <v>99.9137203866444</v>
      </c>
      <c r="F161" s="67">
        <f>SUM(F97+F8)</f>
        <v>453554.74999999994</v>
      </c>
      <c r="G161" s="64">
        <f t="shared" si="5"/>
        <v>145.09915285861302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2:3" ht="15">
      <c r="B162" s="5"/>
      <c r="C162" s="4"/>
    </row>
    <row r="163" spans="2:4" ht="15">
      <c r="B163" s="5"/>
      <c r="C163" s="43"/>
      <c r="D163" s="70"/>
    </row>
    <row r="164" ht="12.75">
      <c r="B164"/>
    </row>
    <row r="165" ht="12.75">
      <c r="B165"/>
    </row>
    <row r="166" spans="2:4" ht="15">
      <c r="B166" s="5"/>
      <c r="C166" s="4"/>
      <c r="D166" s="71"/>
    </row>
  </sheetData>
  <sheetProtection/>
  <mergeCells count="1">
    <mergeCell ref="B5:C6"/>
  </mergeCells>
  <printOptions/>
  <pageMargins left="0.75" right="0.21" top="0.52" bottom="0.42" header="0.65" footer="0.57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2017-02-14T06:48:09Z</cp:lastPrinted>
  <dcterms:created xsi:type="dcterms:W3CDTF">2006-11-17T01:52:14Z</dcterms:created>
  <dcterms:modified xsi:type="dcterms:W3CDTF">2017-02-14T06:53:19Z</dcterms:modified>
  <cp:category/>
  <cp:version/>
  <cp:contentType/>
  <cp:contentStatus/>
</cp:coreProperties>
</file>